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576" windowHeight="9948" tabRatio="783" activeTab="1"/>
  </bookViews>
  <sheets>
    <sheet name="Základní list" sheetId="1" r:id="rId1"/>
    <sheet name="Výsledková listina" sheetId="2" r:id="rId2"/>
    <sheet name="1. závod" sheetId="3" r:id="rId3"/>
    <sheet name="2. závod" sheetId="4" r:id="rId4"/>
    <sheet name="1. závod (divize)" sheetId="5" state="hidden" r:id="rId5"/>
    <sheet name="2. závod (divize)" sheetId="6" state="hidden" r:id="rId6"/>
    <sheet name="Graf " sheetId="7" r:id="rId7"/>
  </sheets>
  <definedNames>
    <definedName name="_xlnm._FilterDatabase" localSheetId="6" hidden="1">'Graf '!$C$4:$N$63</definedName>
    <definedName name="_xlnm._FilterDatabase" localSheetId="1" hidden="1">'Výsledková listina'!$A$8:$T$108</definedName>
    <definedName name="HTML_CodePage" hidden="1">1250</definedName>
    <definedName name="HTML_Control" localSheetId="3" hidden="1">{"'Jednotlivci'!$A$1:$I$110","'2. z?vod'!$A$1:$Q$30","'1. z?vod'!$A$1:$Q$30","'Družstva'!$A$1:$X$106"}</definedName>
    <definedName name="HTML_Control" localSheetId="5" hidden="1">{"'Jednotlivci'!$A$1:$I$110","'2. z?vod'!$A$1:$Q$30","'1. z?vod'!$A$1:$Q$30","'Družstva'!$A$1:$X$106"}</definedName>
    <definedName name="HTML_Control" localSheetId="6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Area" localSheetId="2">'1. závod'!$A$1:$Z$17</definedName>
    <definedName name="_xlnm.Print_Area" localSheetId="4">'1. závod (divize)'!$A$1:$AE$21</definedName>
    <definedName name="_xlnm.Print_Area" localSheetId="3">'2. závod'!$A$1:$Z$17</definedName>
    <definedName name="_xlnm.Print_Area" localSheetId="5">'2. závod (divize)'!$A$1:$AE$19</definedName>
    <definedName name="_xlnm.Print_Area" localSheetId="6">'Graf '!$B$1:$AI$104</definedName>
    <definedName name="_xlnm.Print_Area" localSheetId="1">'Výsledková listina'!$A$1:$Q$108</definedName>
    <definedName name="_xlnm.Print_Area" localSheetId="0">'Základní list'!$A$1:$N$44</definedName>
    <definedName name="Příjmení_jméno">'Výsledková listina'!$C$9:$C$106</definedName>
    <definedName name="_xlnm.Print_Titles" localSheetId="2">'1. závod'!$A:$A</definedName>
    <definedName name="_xlnm.Print_Titles" localSheetId="4">'1. závod (divize)'!$A:$A</definedName>
    <definedName name="_xlnm.Print_Titles" localSheetId="3">'2. závod'!$A:$A</definedName>
    <definedName name="_xlnm.Print_Titles" localSheetId="5">'2. závod (divize)'!$A:$A</definedName>
    <definedName name="_xlnm.Print_Titles" localSheetId="1">'Výsledková listina'!$6:$8</definedName>
    <definedName name="wrn.sektor1." localSheetId="3" hidden="1">{#N/A,#N/A,FALSE,"2. z?vod "}</definedName>
    <definedName name="wrn.sektor1." localSheetId="5" hidden="1">{#N/A,#N/A,FALSE,"2. z?vod "}</definedName>
    <definedName name="wrn.sektor1." localSheetId="6" hidden="1">{#N/A,#N/A,FALSE,"2. z?vod "}</definedName>
    <definedName name="wrn.sektor1." hidden="1">{#N/A,#N/A,FALSE,"2. z?vod "}</definedName>
    <definedName name="wrn.sektor1_2" localSheetId="3" hidden="1">{#N/A,#N/A,FALSE,"2. z?vod "}</definedName>
    <definedName name="wrn.sektor1_2" localSheetId="5" hidden="1">{#N/A,#N/A,FALSE,"2. z?vod "}</definedName>
    <definedName name="wrn.sektor1_2" localSheetId="6" hidden="1">{#N/A,#N/A,FALSE,"2. z?vod "}</definedName>
    <definedName name="wrn.sektor1_2" hidden="1">{#N/A,#N/A,FALSE,"2. z?vod "}</definedName>
    <definedName name="wrn.sektor2." localSheetId="3" hidden="1">{#N/A,#N/A,FALSE,"2. z?vod "}</definedName>
    <definedName name="wrn.sektor2." localSheetId="5" hidden="1">{#N/A,#N/A,FALSE,"2. z?vod "}</definedName>
    <definedName name="wrn.sektor2." localSheetId="6" hidden="1">{#N/A,#N/A,FALSE,"2. z?vod "}</definedName>
    <definedName name="wrn.sektor2." hidden="1">{#N/A,#N/A,FALSE,"2. z?vod "}</definedName>
    <definedName name="Z_5AB3ED42_6F34_11D3_9C22_00A0243EF9BD_.wvu.Cols" localSheetId="2" hidden="1">'1. závod'!#REF!,'1. závod'!#REF!,'1. závod'!#REF!,'1. závod'!#REF!</definedName>
    <definedName name="Z_5AB3ED42_6F34_11D3_9C22_00A0243EF9BD_.wvu.Cols" localSheetId="4" hidden="1">'1. závod (divize)'!#REF!,'1. závod (divize)'!#REF!,'1. závod (divize)'!#REF!,'1. závod (divize)'!#REF!</definedName>
    <definedName name="Z_5AB3ED42_6F34_11D3_9C22_00A0243EF9BD_.wvu.Cols" localSheetId="3" hidden="1">'2. závod'!#REF!,'2. závod'!#REF!,'2. závod'!#REF!,'2. závod'!#REF!</definedName>
    <definedName name="Z_5AB3ED42_6F34_11D3_9C22_00A0243EF9BD_.wvu.Cols" localSheetId="5" hidden="1">'2. závod (divize)'!#REF!,'2. závod (divize)'!#REF!,'2. závod (divize)'!#REF!,'2. závod (divize)'!#REF!</definedName>
  </definedNames>
  <calcPr fullCalcOnLoad="1"/>
</workbook>
</file>

<file path=xl/sharedStrings.xml><?xml version="1.0" encoding="utf-8"?>
<sst xmlns="http://schemas.openxmlformats.org/spreadsheetml/2006/main" count="1041" uniqueCount="210">
  <si>
    <t>Sektor</t>
  </si>
  <si>
    <t>CIPS</t>
  </si>
  <si>
    <t>Poř</t>
  </si>
  <si>
    <t>Body</t>
  </si>
  <si>
    <t>čís</t>
  </si>
  <si>
    <t>sk</t>
  </si>
  <si>
    <t>Výsledková listina</t>
  </si>
  <si>
    <t>Místo konání:</t>
  </si>
  <si>
    <t>Druh závodu:</t>
  </si>
  <si>
    <t>Pořadatel:</t>
  </si>
  <si>
    <t xml:space="preserve">Podpis pořadatele </t>
  </si>
  <si>
    <t>čís. sek</t>
  </si>
  <si>
    <t>hmotn.</t>
  </si>
  <si>
    <t>um.</t>
  </si>
  <si>
    <t>1 k</t>
  </si>
  <si>
    <t>2 k</t>
  </si>
  <si>
    <t>SEKTOR</t>
  </si>
  <si>
    <t>Sektory</t>
  </si>
  <si>
    <t>Podpis garanta</t>
  </si>
  <si>
    <t>Index</t>
  </si>
  <si>
    <t>Základní popis závodů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</si>
  <si>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</si>
  <si>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</si>
  <si>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</si>
  <si>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</si>
  <si>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</si>
  <si>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</si>
  <si>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</si>
  <si>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</si>
  <si>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</si>
  <si>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sektor</t>
  </si>
  <si>
    <t>místo</t>
  </si>
  <si>
    <t>Naloveno</t>
  </si>
  <si>
    <t>CELKEM</t>
  </si>
  <si>
    <t>prům na závodníka</t>
  </si>
  <si>
    <t>Maximální  výsledek</t>
  </si>
  <si>
    <t>Podpis</t>
  </si>
  <si>
    <t>dr</t>
  </si>
  <si>
    <t>1.záv.</t>
  </si>
  <si>
    <t>2.záv.</t>
  </si>
  <si>
    <t>1. závod</t>
  </si>
  <si>
    <t>2. závod</t>
  </si>
  <si>
    <t>Družstvo</t>
  </si>
  <si>
    <t>G</t>
  </si>
  <si>
    <t>Los</t>
  </si>
  <si>
    <t>p.č.</t>
  </si>
  <si>
    <t>Poř.</t>
  </si>
  <si>
    <t>kat</t>
  </si>
  <si>
    <t>Počet mužů (M)</t>
  </si>
  <si>
    <t>Počet hendikepovaných (H)</t>
  </si>
  <si>
    <t>Podpis hlavního rozhodčího</t>
  </si>
  <si>
    <t>Závodník</t>
  </si>
  <si>
    <t>Od:</t>
  </si>
  <si>
    <t>do:</t>
  </si>
  <si>
    <t>REG</t>
  </si>
  <si>
    <t>Organizace</t>
  </si>
  <si>
    <t>poč.</t>
  </si>
  <si>
    <t>A</t>
  </si>
  <si>
    <t>B</t>
  </si>
  <si>
    <t>C</t>
  </si>
  <si>
    <t>D</t>
  </si>
  <si>
    <t>H</t>
  </si>
  <si>
    <t>1) Na základním listě</t>
  </si>
  <si>
    <t>nevyužitá řádky sektorů je možno smazat, případně skrýt.</t>
  </si>
  <si>
    <t>2) na Výsledkové listině</t>
  </si>
  <si>
    <t>Vypisují se údaje:</t>
  </si>
  <si>
    <t>- o závodníkovi (sloupec KAT je možno využít k označení kategorií a k vytřídění jednotlivých skupin.</t>
  </si>
  <si>
    <t>- los pořadí losování ( potom je možné i setřídit podle pořadí losování)</t>
  </si>
  <si>
    <t>- sektor a pořadí v sektoru ( tj. každý sektor začíná jedničkou)</t>
  </si>
  <si>
    <t>Další řádky je možné přikopírovat, nebo nadbytečné i smazat ( vždy celé řádky)</t>
  </si>
  <si>
    <t>Na základě takto zadaných údajů se samo vyplní údaje na listech x. závod</t>
  </si>
  <si>
    <t>3) na listech x. závod</t>
  </si>
  <si>
    <r>
      <t>- jenom hmotnost</t>
    </r>
    <r>
      <rPr>
        <sz val="10"/>
        <rFont val="Arial CE"/>
        <family val="0"/>
      </rPr>
      <t>, případně do kolonky podpis můžeme napsat poznámku o napomenutí či co.</t>
    </r>
  </si>
  <si>
    <t>Takto zadané a vypočítané údaje se přenáší samy na list Výsledková listina a do grafu ( i do statistiky na základním listě)</t>
  </si>
  <si>
    <t>Pořadí se vypočítává</t>
  </si>
  <si>
    <t>4) Výsledková listina celkem</t>
  </si>
  <si>
    <t>Po 2 závodě je třeba vložit troch intelektu: tak jak je to vypočítané tak umisťuje závodníky se stejnými body na stejné místo:</t>
  </si>
  <si>
    <t>Toto odstraním  2 způsoby:</t>
  </si>
  <si>
    <t>1) v automatickém filtru ( to je ta černá malá šipečka u nadpisů sloupců) u Pořadí celkem si zkontroluji číselnou řadu,</t>
  </si>
  <si>
    <t>a když nějaké číslo chybí tak si vyfiltruji předchozí hodnotu ( 2,3,5 vyfiltruji 2) a objeví se mi více závodníků ze stejným pořadí,</t>
  </si>
  <si>
    <t xml:space="preserve">tady rozhodnu na základě CIPS o jejich pořadí. A takto pokračuji do konce. </t>
  </si>
  <si>
    <t>Problém nastane, když někdo chytá jen jeden závod, potom musím postupovat druhým způsobem vždy (jinak mohu)</t>
  </si>
  <si>
    <t>2)</t>
  </si>
  <si>
    <t>V sloupci Q nahradím vzorec: "=KDYŽ(JE.PRÁZDNÉ($K9);"";RANK(P9;P:P;1))" vzorcem"=KDYŽ(JE.TEXT(Q8);1;Q8+1)"</t>
  </si>
  <si>
    <t>Toto rozkopíruji do všech buněk s sloupci se závodníky</t>
  </si>
  <si>
    <t>N (poč) sestupně</t>
  </si>
  <si>
    <t>Potom střídím tabulku podle sloupců (se záhlavím) (Data seřadit)</t>
  </si>
  <si>
    <t>P (BODY) vzestupně</t>
  </si>
  <si>
    <t>O (CIPS) sestupně</t>
  </si>
  <si>
    <t>A je to</t>
  </si>
  <si>
    <t>Rozsah tisku je možno měnit buď definováním oblasti tisku nebo vymazáním nepotřebných sektorů a řádků</t>
  </si>
  <si>
    <t>se vyplňují jen hlavička (místo(E2), druh(E3), Od….) popřípadě, když máte speciální označení sektorů (A,B,C,..).</t>
  </si>
  <si>
    <t>E</t>
  </si>
  <si>
    <t>F</t>
  </si>
  <si>
    <t>I</t>
  </si>
  <si>
    <t>J</t>
  </si>
  <si>
    <t>K</t>
  </si>
  <si>
    <t>L</t>
  </si>
  <si>
    <t>M</t>
  </si>
  <si>
    <t>O</t>
  </si>
  <si>
    <t>P</t>
  </si>
  <si>
    <t>€</t>
  </si>
  <si>
    <t>Zelené označení pro družstva s forhontem.</t>
  </si>
  <si>
    <t>HLAVNÍ PARTNEŘI RYBÁŘSKÉHO SPORTU:</t>
  </si>
  <si>
    <t>Název závodu:</t>
  </si>
  <si>
    <t>Počet juniorů do 25 let (U25,U25Ž)</t>
  </si>
  <si>
    <t>Počet juniorů do 20 let (U20.U20Ž)</t>
  </si>
  <si>
    <t>Počet kadetů do 15 let (U15,U15Ž)</t>
  </si>
  <si>
    <t>Počet žen (U15Ž,U20Ž,U25Ž,Ž)</t>
  </si>
  <si>
    <t>Adamec Václav DiS.</t>
  </si>
  <si>
    <t>MO ČRS J.Hradec</t>
  </si>
  <si>
    <t>Bednařík  Dušan</t>
  </si>
  <si>
    <t>Danyi Michal</t>
  </si>
  <si>
    <t>MO ČRS Dačice</t>
  </si>
  <si>
    <t>Dubský František</t>
  </si>
  <si>
    <t>MO ČRS Mirovice</t>
  </si>
  <si>
    <t>Flament Pierre</t>
  </si>
  <si>
    <t>Praha 5 - Velká Chuchle</t>
  </si>
  <si>
    <t>Flanderka Aleš</t>
  </si>
  <si>
    <t>MO Kolín Colmic</t>
  </si>
  <si>
    <t>Foret Roman</t>
  </si>
  <si>
    <t>RSK Crazy Boys</t>
  </si>
  <si>
    <t>Fořtík Petr</t>
  </si>
  <si>
    <t>ČRS Team Maver Fishing</t>
  </si>
  <si>
    <t>Górecki Kacper</t>
  </si>
  <si>
    <t>MIVARDI CZ Mohelnice</t>
  </si>
  <si>
    <t>Grešová Jana</t>
  </si>
  <si>
    <t>Ž</t>
  </si>
  <si>
    <t>Havel Jiří</t>
  </si>
  <si>
    <t>Heidenreich Jan</t>
  </si>
  <si>
    <t>MILO Loštice</t>
  </si>
  <si>
    <t>Heřmánek Tomáš</t>
  </si>
  <si>
    <t>Hron Radek</t>
  </si>
  <si>
    <t>Team Timár CZ</t>
  </si>
  <si>
    <t>Kaniščev Roman</t>
  </si>
  <si>
    <t>MO ČRS Loštice</t>
  </si>
  <si>
    <t>Klásek Petr</t>
  </si>
  <si>
    <t>Kostka Jaroslav</t>
  </si>
  <si>
    <t>Koukal Martin st.</t>
  </si>
  <si>
    <t>Kovařík Jaroslav</t>
  </si>
  <si>
    <t>Lamač František</t>
  </si>
  <si>
    <t>Trabucco team ČR</t>
  </si>
  <si>
    <t>Louda Václav</t>
  </si>
  <si>
    <t>MO ČRS Plzeň</t>
  </si>
  <si>
    <t>Mádle Karel</t>
  </si>
  <si>
    <t>Mádle Petr</t>
  </si>
  <si>
    <t>Martínek Pavel</t>
  </si>
  <si>
    <t>Maštera Vojtěch</t>
  </si>
  <si>
    <t>Melcher Miroslav</t>
  </si>
  <si>
    <t>Molek Petr</t>
  </si>
  <si>
    <t>Noll Vladimír</t>
  </si>
  <si>
    <t>Nováčková Markéta</t>
  </si>
  <si>
    <t>RSK Cortina Sensas</t>
  </si>
  <si>
    <t>Omamik Ján</t>
  </si>
  <si>
    <t>Oudrán Stanislav</t>
  </si>
  <si>
    <t>MO ČRS Pha 4 - Nusle</t>
  </si>
  <si>
    <t>Pergreffi Luca</t>
  </si>
  <si>
    <t>RSK Pardubice Colmic</t>
  </si>
  <si>
    <t>Pekař Jaroslav</t>
  </si>
  <si>
    <t>Polovic Ladislav</t>
  </si>
  <si>
    <t>MO ČRS Plaňany Colmic</t>
  </si>
  <si>
    <t>Syrovátka Pavel</t>
  </si>
  <si>
    <t>Škubal Hanuš</t>
  </si>
  <si>
    <t>Štiková Jana</t>
  </si>
  <si>
    <t>Volák Jiří</t>
  </si>
  <si>
    <t>Vyslyšel Vladimír ml.</t>
  </si>
  <si>
    <t>Vyslyšel Vladimír st.</t>
  </si>
  <si>
    <t>Vysoký Antonín</t>
  </si>
  <si>
    <t>Bárta Jakub</t>
  </si>
  <si>
    <t>U25</t>
  </si>
  <si>
    <t>MO ČRS Přeštice</t>
  </si>
  <si>
    <t>Bárta Martin</t>
  </si>
  <si>
    <t>Kostka Jan</t>
  </si>
  <si>
    <t xml:space="preserve">MO ČRS J.Hradec </t>
  </si>
  <si>
    <t>Lev Radek</t>
  </si>
  <si>
    <t xml:space="preserve">MO ČRS Rakovník </t>
  </si>
  <si>
    <t>Linhart Jan</t>
  </si>
  <si>
    <t>Polívka Zdeněk</t>
  </si>
  <si>
    <t>MO ČRS Stod</t>
  </si>
  <si>
    <t>Průša Martin</t>
  </si>
  <si>
    <t>Rašek Martin</t>
  </si>
  <si>
    <t>Tubertini Match Team</t>
  </si>
  <si>
    <t>U25Ž</t>
  </si>
  <si>
    <t>Vavřín Václav</t>
  </si>
  <si>
    <t>Zahrádková Klára</t>
  </si>
  <si>
    <t>MO ČRS Mladá Boleslav</t>
  </si>
  <si>
    <t>NOVA DOMUS</t>
  </si>
  <si>
    <t>Jindřichův Hradec</t>
  </si>
  <si>
    <t>Pohárový závod</t>
  </si>
  <si>
    <t>22.4.2017</t>
  </si>
  <si>
    <t>23.4.2017</t>
  </si>
  <si>
    <t>MO ČRS Jindřichův Hradec</t>
  </si>
  <si>
    <t>Miloslav Žák</t>
  </si>
  <si>
    <t>Žigo Ladislav Ing.</t>
  </si>
  <si>
    <t>Ovsíková Tereza</t>
  </si>
  <si>
    <t>U20Ž</t>
  </si>
  <si>
    <t>MO ČRS Březnice</t>
  </si>
  <si>
    <t>Hanáček František</t>
  </si>
  <si>
    <t>MO ČRS Žirovnice</t>
  </si>
  <si>
    <t xml:space="preserve">Housa František st. </t>
  </si>
  <si>
    <t>Toužimský Jiří</t>
  </si>
  <si>
    <t>Hrazdil Jiří</t>
  </si>
  <si>
    <t>Milewski Zbygniew</t>
  </si>
  <si>
    <t>Purkrábková Hana</t>
  </si>
  <si>
    <t>AWAS DRENNAN</t>
  </si>
  <si>
    <t>MO MRS Brno</t>
  </si>
  <si>
    <t>MO ČRS Třebechovice p/O</t>
  </si>
  <si>
    <t>MO ČRS Plzeň 1</t>
  </si>
  <si>
    <t>MO ČRS H.Králové</t>
  </si>
  <si>
    <t>MO ČRS N. Strašecí Colmic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</si>
</sst>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00\ 00"/>
    <numFmt numFmtId="173" formatCode="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-405]d\.\ mmmm\ yyyy"/>
  </numFmts>
  <fonts count="57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i/>
      <sz val="10"/>
      <name val="Arial CE"/>
      <family val="2"/>
    </font>
    <font>
      <sz val="12"/>
      <name val="Times New Roman"/>
      <family val="1"/>
    </font>
    <font>
      <i/>
      <sz val="12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sz val="10"/>
      <name val="Times New Roman"/>
      <family val="1"/>
    </font>
    <font>
      <sz val="3.5"/>
      <color indexed="8"/>
      <name val="Arial CE"/>
      <family val="0"/>
    </font>
    <font>
      <sz val="13.5"/>
      <color indexed="8"/>
      <name val="Arial CE"/>
      <family val="0"/>
    </font>
    <font>
      <sz val="11.75"/>
      <color indexed="8"/>
      <name val="Arial"/>
      <family val="0"/>
    </font>
    <font>
      <sz val="9.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b/>
      <sz val="4.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1" fillId="2" borderId="0" applyNumberFormat="0" applyFont="0" applyBorder="0" applyAlignment="0">
      <protection hidden="1" locked="0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3" fillId="0" borderId="14" xfId="0" applyFont="1" applyBorder="1" applyAlignment="1" applyProtection="1" quotePrefix="1">
      <alignment horizontal="center" vertical="center" wrapText="1"/>
      <protection hidden="1"/>
    </xf>
    <xf numFmtId="0" fontId="3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3" fillId="0" borderId="13" xfId="0" applyFont="1" applyBorder="1" applyAlignment="1" applyProtection="1" quotePrefix="1">
      <alignment horizontal="left" vertical="center" wrapText="1"/>
      <protection hidden="1"/>
    </xf>
    <xf numFmtId="0" fontId="3" fillId="0" borderId="16" xfId="0" applyFont="1" applyBorder="1" applyAlignment="1" applyProtection="1" quotePrefix="1">
      <alignment horizontal="left" vertical="center" wrapText="1"/>
      <protection hidden="1"/>
    </xf>
    <xf numFmtId="0" fontId="0" fillId="0" borderId="0" xfId="0" applyAlignment="1">
      <alignment horizontal="center" vertical="center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3" fontId="3" fillId="0" borderId="19" xfId="0" applyNumberFormat="1" applyFont="1" applyBorder="1" applyAlignment="1" applyProtection="1">
      <alignment horizontal="right" vertical="center" wrapText="1"/>
      <protection hidden="1"/>
    </xf>
    <xf numFmtId="3" fontId="3" fillId="0" borderId="17" xfId="0" applyNumberFormat="1" applyFont="1" applyBorder="1" applyAlignment="1" applyProtection="1">
      <alignment horizontal="right" vertical="center" wrapText="1"/>
      <protection hidden="1"/>
    </xf>
    <xf numFmtId="0" fontId="0" fillId="0" borderId="17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hidden="1"/>
    </xf>
    <xf numFmtId="3" fontId="3" fillId="0" borderId="0" xfId="0" applyNumberFormat="1" applyFont="1" applyBorder="1" applyAlignment="1" applyProtection="1">
      <alignment horizontal="right" vertical="center" wrapText="1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center" vertical="center" textRotation="90" wrapText="1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21" xfId="0" applyFont="1" applyBorder="1" applyAlignment="1" applyProtection="1" quotePrefix="1">
      <alignment horizontal="center" vertical="center" wrapText="1"/>
      <protection hidden="1"/>
    </xf>
    <xf numFmtId="0" fontId="3" fillId="0" borderId="22" xfId="0" applyFont="1" applyBorder="1" applyAlignment="1" applyProtection="1" quotePrefix="1">
      <alignment horizontal="center" vertical="center" wrapText="1"/>
      <protection hidden="1"/>
    </xf>
    <xf numFmtId="0" fontId="10" fillId="0" borderId="13" xfId="0" applyFont="1" applyBorder="1" applyAlignment="1" applyProtection="1" quotePrefix="1">
      <alignment horizontal="left" vertical="center" wrapText="1"/>
      <protection hidden="1"/>
    </xf>
    <xf numFmtId="0" fontId="10" fillId="0" borderId="16" xfId="0" applyFont="1" applyBorder="1" applyAlignment="1" applyProtection="1" quotePrefix="1">
      <alignment horizontal="left" vertical="center" wrapText="1"/>
      <protection hidden="1"/>
    </xf>
    <xf numFmtId="0" fontId="11" fillId="0" borderId="17" xfId="0" applyFont="1" applyBorder="1" applyAlignment="1" applyProtection="1">
      <alignment vertical="center" wrapText="1"/>
      <protection hidden="1"/>
    </xf>
    <xf numFmtId="0" fontId="11" fillId="0" borderId="17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8" fillId="0" borderId="23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" fillId="0" borderId="17" xfId="0" applyFont="1" applyFill="1" applyBorder="1" applyAlignment="1" applyProtection="1">
      <alignment horizontal="left" vertical="center"/>
      <protection hidden="1"/>
    </xf>
    <xf numFmtId="0" fontId="1" fillId="0" borderId="24" xfId="0" applyFont="1" applyFill="1" applyBorder="1" applyAlignment="1" applyProtection="1">
      <alignment horizontal="left" vertical="center"/>
      <protection hidden="1"/>
    </xf>
    <xf numFmtId="0" fontId="0" fillId="0" borderId="25" xfId="0" applyBorder="1" applyAlignment="1" applyProtection="1">
      <alignment vertical="center" wrapText="1"/>
      <protection hidden="1" locked="0"/>
    </xf>
    <xf numFmtId="0" fontId="0" fillId="0" borderId="14" xfId="0" applyBorder="1" applyAlignment="1" applyProtection="1">
      <alignment vertical="center" wrapText="1"/>
      <protection hidden="1" locked="0"/>
    </xf>
    <xf numFmtId="0" fontId="0" fillId="0" borderId="15" xfId="0" applyBorder="1" applyAlignment="1" applyProtection="1">
      <alignment vertical="center" wrapText="1"/>
      <protection hidden="1" locked="0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 locked="0"/>
    </xf>
    <xf numFmtId="0" fontId="0" fillId="0" borderId="17" xfId="0" applyFill="1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right"/>
      <protection hidden="1"/>
    </xf>
    <xf numFmtId="0" fontId="0" fillId="0" borderId="27" xfId="0" applyBorder="1" applyAlignment="1" applyProtection="1">
      <alignment horizontal="left" vertical="center" wrapText="1"/>
      <protection hidden="1"/>
    </xf>
    <xf numFmtId="3" fontId="8" fillId="0" borderId="17" xfId="0" applyNumberFormat="1" applyFont="1" applyBorder="1" applyAlignment="1" applyProtection="1">
      <alignment vertical="center"/>
      <protection hidden="1"/>
    </xf>
    <xf numFmtId="3" fontId="8" fillId="0" borderId="0" xfId="0" applyNumberFormat="1" applyFont="1" applyBorder="1" applyAlignment="1" applyProtection="1">
      <alignment vertical="center"/>
      <protection hidden="1"/>
    </xf>
    <xf numFmtId="0" fontId="1" fillId="0" borderId="24" xfId="0" applyFont="1" applyFill="1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 hidden="1"/>
    </xf>
    <xf numFmtId="0" fontId="8" fillId="0" borderId="0" xfId="0" applyFont="1" applyAlignment="1" applyProtection="1">
      <alignment/>
      <protection hidden="1" locked="0"/>
    </xf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 quotePrefix="1">
      <alignment/>
      <protection hidden="1"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 quotePrefix="1">
      <alignment/>
      <protection hidden="1" locked="0"/>
    </xf>
    <xf numFmtId="0" fontId="15" fillId="0" borderId="0" xfId="0" applyFont="1" applyAlignment="1" applyProtection="1">
      <alignment/>
      <protection hidden="1" locked="0"/>
    </xf>
    <xf numFmtId="0" fontId="1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1" fillId="0" borderId="28" xfId="0" applyFont="1" applyFill="1" applyBorder="1" applyAlignment="1" applyProtection="1">
      <alignment vertical="center"/>
      <protection hidden="1"/>
    </xf>
    <xf numFmtId="0" fontId="1" fillId="0" borderId="29" xfId="0" applyFont="1" applyFill="1" applyBorder="1" applyAlignment="1" applyProtection="1">
      <alignment vertical="center"/>
      <protection hidden="1"/>
    </xf>
    <xf numFmtId="0" fontId="1" fillId="0" borderId="19" xfId="0" applyFont="1" applyFill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 vertical="top" wrapText="1" indent="5"/>
      <protection hidden="1" locked="0"/>
    </xf>
    <xf numFmtId="0" fontId="0" fillId="2" borderId="13" xfId="60" applyFont="1" applyBorder="1" applyAlignment="1">
      <alignment vertical="center" wrapText="1"/>
      <protection hidden="1" locked="0"/>
    </xf>
    <xf numFmtId="0" fontId="0" fillId="2" borderId="13" xfId="60" applyFont="1" applyBorder="1" applyAlignment="1" applyProtection="1">
      <alignment vertical="center" wrapText="1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1" fillId="0" borderId="26" xfId="0" applyFont="1" applyFill="1" applyBorder="1" applyAlignment="1" applyProtection="1">
      <alignment vertical="center"/>
      <protection hidden="1" locked="0"/>
    </xf>
    <xf numFmtId="0" fontId="1" fillId="2" borderId="30" xfId="60" applyFont="1" applyBorder="1" applyAlignment="1">
      <alignment horizontal="right" vertical="center"/>
      <protection hidden="1" locked="0"/>
    </xf>
    <xf numFmtId="0" fontId="1" fillId="2" borderId="30" xfId="60" applyFont="1" applyBorder="1" applyAlignment="1">
      <alignment horizontal="left" vertical="center" wrapText="1"/>
      <protection hidden="1" locked="0"/>
    </xf>
    <xf numFmtId="0" fontId="1" fillId="2" borderId="30" xfId="60" applyFont="1" applyBorder="1" applyAlignment="1">
      <alignment horizontal="center" vertical="center" wrapText="1"/>
      <protection hidden="1" locked="0"/>
    </xf>
    <xf numFmtId="0" fontId="14" fillId="2" borderId="21" xfId="60" applyFont="1" applyBorder="1" applyAlignment="1">
      <alignment horizontal="left" vertical="center" wrapText="1"/>
      <protection hidden="1" locked="0"/>
    </xf>
    <xf numFmtId="0" fontId="1" fillId="2" borderId="13" xfId="60" applyFont="1" applyBorder="1" applyAlignment="1">
      <alignment horizontal="center" vertical="center"/>
      <protection hidden="1" locked="0"/>
    </xf>
    <xf numFmtId="0" fontId="1" fillId="2" borderId="30" xfId="60" applyFont="1" applyBorder="1" applyAlignment="1">
      <alignment horizontal="center" vertical="center"/>
      <protection hidden="1" locked="0"/>
    </xf>
    <xf numFmtId="0" fontId="1" fillId="0" borderId="30" xfId="0" applyFont="1" applyFill="1" applyBorder="1" applyAlignment="1" applyProtection="1">
      <alignment horizontal="right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right" vertical="center" wrapText="1"/>
      <protection hidden="1"/>
    </xf>
    <xf numFmtId="0" fontId="1" fillId="0" borderId="30" xfId="0" applyFont="1" applyFill="1" applyBorder="1" applyAlignment="1" applyProtection="1">
      <alignment horizontal="center" vertical="center" wrapText="1"/>
      <protection hidden="1"/>
    </xf>
    <xf numFmtId="0" fontId="1" fillId="0" borderId="31" xfId="0" applyFont="1" applyFill="1" applyBorder="1" applyAlignment="1" applyProtection="1">
      <alignment horizontal="left" vertical="center"/>
      <protection hidden="1"/>
    </xf>
    <xf numFmtId="0" fontId="1" fillId="0" borderId="32" xfId="0" applyFont="1" applyFill="1" applyBorder="1" applyAlignment="1" applyProtection="1">
      <alignment horizontal="left" vertical="center"/>
      <protection hidden="1"/>
    </xf>
    <xf numFmtId="0" fontId="1" fillId="0" borderId="33" xfId="0" applyFont="1" applyFill="1" applyBorder="1" applyAlignment="1" applyProtection="1">
      <alignment vertical="center"/>
      <protection hidden="1"/>
    </xf>
    <xf numFmtId="0" fontId="1" fillId="0" borderId="22" xfId="0" applyFont="1" applyFill="1" applyBorder="1" applyAlignment="1" applyProtection="1">
      <alignment vertical="center"/>
      <protection hidden="1"/>
    </xf>
    <xf numFmtId="0" fontId="1" fillId="0" borderId="34" xfId="0" applyFont="1" applyFill="1" applyBorder="1" applyAlignment="1" applyProtection="1">
      <alignment horizontal="left" vertical="center"/>
      <protection hidden="1"/>
    </xf>
    <xf numFmtId="0" fontId="1" fillId="0" borderId="35" xfId="0" applyFont="1" applyFill="1" applyBorder="1" applyAlignment="1" applyProtection="1">
      <alignment vertical="center"/>
      <protection hidden="1" locked="0"/>
    </xf>
    <xf numFmtId="0" fontId="1" fillId="0" borderId="36" xfId="0" applyFont="1" applyFill="1" applyBorder="1" applyAlignment="1" applyProtection="1">
      <alignment horizontal="left" vertical="center"/>
      <protection hidden="1"/>
    </xf>
    <xf numFmtId="0" fontId="1" fillId="0" borderId="37" xfId="0" applyFont="1" applyFill="1" applyBorder="1" applyAlignment="1" applyProtection="1">
      <alignment horizontal="left" vertical="center"/>
      <protection hidden="1"/>
    </xf>
    <xf numFmtId="0" fontId="12" fillId="0" borderId="37" xfId="0" applyFont="1" applyFill="1" applyBorder="1" applyAlignment="1" applyProtection="1">
      <alignment horizontal="left" vertical="center"/>
      <protection hidden="1"/>
    </xf>
    <xf numFmtId="0" fontId="1" fillId="0" borderId="38" xfId="0" applyFont="1" applyFill="1" applyBorder="1" applyAlignment="1" applyProtection="1">
      <alignment horizontal="left" vertical="center"/>
      <protection hidden="1"/>
    </xf>
    <xf numFmtId="0" fontId="0" fillId="0" borderId="23" xfId="0" applyFill="1" applyBorder="1" applyAlignment="1" applyProtection="1">
      <alignment horizontal="left"/>
      <protection hidden="1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1" fillId="0" borderId="39" xfId="0" applyFont="1" applyFill="1" applyBorder="1" applyAlignment="1" applyProtection="1">
      <alignment horizontal="left" vertical="center" wrapText="1"/>
      <protection hidden="1"/>
    </xf>
    <xf numFmtId="0" fontId="16" fillId="0" borderId="17" xfId="0" applyFont="1" applyBorder="1" applyAlignment="1">
      <alignment vertical="center" wrapText="1"/>
    </xf>
    <xf numFmtId="0" fontId="1" fillId="0" borderId="37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9" fillId="0" borderId="17" xfId="0" applyFont="1" applyBorder="1" applyAlignment="1">
      <alignment horizontal="left" vertical="center" wrapText="1"/>
    </xf>
    <xf numFmtId="0" fontId="9" fillId="0" borderId="17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 wrapText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 wrapText="1"/>
      <protection hidden="1"/>
    </xf>
    <xf numFmtId="49" fontId="1" fillId="2" borderId="0" xfId="60" applyNumberFormat="1" applyFont="1" applyAlignment="1">
      <alignment/>
      <protection hidden="1" locked="0"/>
    </xf>
    <xf numFmtId="49" fontId="1" fillId="2" borderId="0" xfId="60" applyNumberFormat="1" applyFont="1" applyAlignment="1">
      <alignment horizontal="left"/>
      <protection hidden="1" locked="0"/>
    </xf>
    <xf numFmtId="0" fontId="9" fillId="33" borderId="17" xfId="0" applyFont="1" applyFill="1" applyBorder="1" applyAlignment="1">
      <alignment horizontal="center" vertical="center"/>
    </xf>
    <xf numFmtId="0" fontId="9" fillId="33" borderId="17" xfId="0" applyNumberFormat="1" applyFont="1" applyFill="1" applyBorder="1" applyAlignment="1">
      <alignment horizontal="center" vertical="center"/>
    </xf>
    <xf numFmtId="0" fontId="1" fillId="0" borderId="17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left" vertical="top" wrapText="1" indent="5"/>
      <protection hidden="1" locked="0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top" wrapText="1"/>
      <protection hidden="1" locked="0"/>
    </xf>
    <xf numFmtId="0" fontId="0" fillId="0" borderId="0" xfId="0" applyAlignment="1" applyProtection="1">
      <alignment vertical="top" wrapText="1"/>
      <protection hidden="1" locked="0"/>
    </xf>
    <xf numFmtId="0" fontId="0" fillId="0" borderId="40" xfId="0" applyBorder="1" applyAlignment="1" applyProtection="1">
      <alignment horizontal="left" vertical="center" wrapText="1"/>
      <protection hidden="1"/>
    </xf>
    <xf numFmtId="0" fontId="1" fillId="0" borderId="17" xfId="0" applyFont="1" applyBorder="1" applyAlignment="1" applyProtection="1">
      <alignment horizontal="left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right" vertical="center"/>
      <protection hidden="1"/>
    </xf>
    <xf numFmtId="0" fontId="1" fillId="0" borderId="27" xfId="0" applyFont="1" applyBorder="1" applyAlignment="1" applyProtection="1">
      <alignment horizontal="right" vertical="center"/>
      <protection hidden="1"/>
    </xf>
    <xf numFmtId="0" fontId="1" fillId="0" borderId="19" xfId="0" applyFont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17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1" fillId="2" borderId="0" xfId="60" applyFont="1" applyAlignment="1">
      <alignment horizontal="left"/>
      <protection hidden="1" locked="0"/>
    </xf>
    <xf numFmtId="0" fontId="2" fillId="2" borderId="0" xfId="60" applyFont="1" applyAlignment="1">
      <alignment horizontal="left"/>
      <protection hidden="1" locked="0"/>
    </xf>
    <xf numFmtId="0" fontId="1" fillId="2" borderId="0" xfId="0" applyFont="1" applyFill="1" applyAlignment="1" applyProtection="1">
      <alignment horizontal="left"/>
      <protection hidden="1" locked="0"/>
    </xf>
    <xf numFmtId="0" fontId="3" fillId="2" borderId="0" xfId="60" applyFont="1" applyAlignment="1">
      <alignment horizontal="left"/>
      <protection hidden="1" locked="0"/>
    </xf>
    <xf numFmtId="0" fontId="13" fillId="0" borderId="35" xfId="0" applyFont="1" applyFill="1" applyBorder="1" applyAlignment="1" applyProtection="1">
      <alignment horizontal="center" vertical="center"/>
      <protection hidden="1"/>
    </xf>
    <xf numFmtId="0" fontId="13" fillId="0" borderId="41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42" xfId="0" applyFill="1" applyBorder="1" applyAlignment="1" applyProtection="1">
      <alignment horizontal="left"/>
      <protection hidden="1"/>
    </xf>
    <xf numFmtId="0" fontId="0" fillId="0" borderId="23" xfId="0" applyFill="1" applyBorder="1" applyAlignment="1" applyProtection="1">
      <alignment horizontal="left"/>
      <protection hidden="1"/>
    </xf>
    <xf numFmtId="0" fontId="0" fillId="0" borderId="23" xfId="0" applyFill="1" applyBorder="1" applyAlignment="1" applyProtection="1">
      <alignment horizontal="right"/>
      <protection hidden="1"/>
    </xf>
    <xf numFmtId="0" fontId="0" fillId="0" borderId="43" xfId="0" applyFill="1" applyBorder="1" applyAlignment="1" applyProtection="1">
      <alignment horizontal="right"/>
      <protection hidden="1"/>
    </xf>
    <xf numFmtId="0" fontId="3" fillId="0" borderId="44" xfId="0" applyFont="1" applyFill="1" applyBorder="1" applyAlignment="1" applyProtection="1">
      <alignment horizontal="center" vertical="center"/>
      <protection hidden="1"/>
    </xf>
    <xf numFmtId="0" fontId="3" fillId="0" borderId="39" xfId="0" applyFont="1" applyFill="1" applyBorder="1" applyAlignment="1" applyProtection="1">
      <alignment horizontal="center" vertical="center"/>
      <protection hidden="1"/>
    </xf>
    <xf numFmtId="0" fontId="1" fillId="0" borderId="45" xfId="0" applyFont="1" applyFill="1" applyBorder="1" applyAlignment="1" applyProtection="1">
      <alignment horizontal="center" vertical="center" wrapText="1"/>
      <protection hidden="1"/>
    </xf>
    <xf numFmtId="0" fontId="1" fillId="0" borderId="24" xfId="0" applyFont="1" applyFill="1" applyBorder="1" applyAlignment="1" applyProtection="1">
      <alignment horizontal="center" vertical="center" wrapText="1"/>
      <protection hidden="1"/>
    </xf>
    <xf numFmtId="0" fontId="1" fillId="0" borderId="34" xfId="0" applyFont="1" applyFill="1" applyBorder="1" applyAlignment="1" applyProtection="1">
      <alignment horizontal="center" vertical="center" wrapText="1"/>
      <protection hidden="1"/>
    </xf>
    <xf numFmtId="171" fontId="1" fillId="0" borderId="46" xfId="42" applyFont="1" applyFill="1" applyBorder="1" applyAlignment="1" applyProtection="1">
      <alignment horizontal="center" vertical="center"/>
      <protection hidden="1"/>
    </xf>
    <xf numFmtId="171" fontId="1" fillId="0" borderId="47" xfId="42" applyFont="1" applyFill="1" applyBorder="1" applyAlignment="1" applyProtection="1">
      <alignment horizontal="center" vertical="center"/>
      <protection hidden="1"/>
    </xf>
    <xf numFmtId="171" fontId="1" fillId="0" borderId="17" xfId="42" applyFont="1" applyFill="1" applyBorder="1" applyAlignment="1" applyProtection="1">
      <alignment horizontal="center" vertical="center"/>
      <protection hidden="1"/>
    </xf>
    <xf numFmtId="171" fontId="1" fillId="0" borderId="44" xfId="42" applyFont="1" applyFill="1" applyBorder="1" applyAlignment="1" applyProtection="1">
      <alignment horizontal="center" vertical="center"/>
      <protection hidden="1"/>
    </xf>
    <xf numFmtId="0" fontId="1" fillId="0" borderId="48" xfId="0" applyFont="1" applyFill="1" applyBorder="1" applyAlignment="1" applyProtection="1">
      <alignment horizontal="center" vertical="top"/>
      <protection hidden="1"/>
    </xf>
    <xf numFmtId="0" fontId="1" fillId="0" borderId="46" xfId="0" applyFont="1" applyFill="1" applyBorder="1" applyAlignment="1" applyProtection="1">
      <alignment horizontal="center" vertical="top"/>
      <protection hidden="1"/>
    </xf>
    <xf numFmtId="0" fontId="1" fillId="0" borderId="47" xfId="0" applyFont="1" applyFill="1" applyBorder="1" applyAlignment="1" applyProtection="1">
      <alignment horizontal="center" vertical="top"/>
      <protection hidden="1"/>
    </xf>
    <xf numFmtId="0" fontId="1" fillId="0" borderId="45" xfId="0" applyFont="1" applyFill="1" applyBorder="1" applyAlignment="1" applyProtection="1">
      <alignment horizontal="center" vertical="top"/>
      <protection hidden="1"/>
    </xf>
    <xf numFmtId="0" fontId="1" fillId="0" borderId="49" xfId="0" applyFont="1" applyFill="1" applyBorder="1" applyAlignment="1" applyProtection="1">
      <alignment horizontal="center" vertical="top"/>
      <protection hidden="1"/>
    </xf>
    <xf numFmtId="0" fontId="1" fillId="0" borderId="50" xfId="0" applyFont="1" applyFill="1" applyBorder="1" applyAlignment="1" applyProtection="1">
      <alignment horizontal="center" vertical="top"/>
      <protection hidden="1"/>
    </xf>
    <xf numFmtId="0" fontId="1" fillId="0" borderId="51" xfId="0" applyFont="1" applyFill="1" applyBorder="1" applyAlignment="1" applyProtection="1">
      <alignment horizontal="center" vertical="top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3" fillId="0" borderId="36" xfId="0" applyFont="1" applyBorder="1" applyAlignment="1" applyProtection="1">
      <alignment horizontal="center"/>
      <protection hidden="1"/>
    </xf>
    <xf numFmtId="0" fontId="3" fillId="0" borderId="37" xfId="0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8" fillId="0" borderId="23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1" fillId="0" borderId="52" xfId="0" applyFont="1" applyBorder="1" applyAlignment="1" applyProtection="1">
      <alignment horizontal="center" vertical="center" wrapText="1"/>
      <protection hidden="1"/>
    </xf>
    <xf numFmtId="0" fontId="1" fillId="0" borderId="53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Vyplnit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'Graf 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'Graf 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60296838"/>
        <c:axId val="5800631"/>
      </c:barChart>
      <c:catAx>
        <c:axId val="6029683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800631"/>
        <c:crosses val="autoZero"/>
        <c:auto val="1"/>
        <c:lblOffset val="100"/>
        <c:tickLblSkip val="1"/>
        <c:noMultiLvlLbl val="0"/>
      </c:catAx>
      <c:valAx>
        <c:axId val="58006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602968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0925"/>
          <c:w val="0.846"/>
          <c:h val="0.9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'!$C$3:$H$3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'!$B$5:$B$104</c:f>
              <c:numCache/>
            </c:numRef>
          </c:cat>
          <c:val>
            <c:numRef>
              <c:f>'Graf '!$E$5:$E$104</c:f>
              <c:numCache/>
            </c:numRef>
          </c:val>
        </c:ser>
        <c:ser>
          <c:idx val="1"/>
          <c:order val="1"/>
          <c:tx>
            <c:strRef>
              <c:f>'Graf '!$I$3:$N$3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'!$B$5:$B$104</c:f>
              <c:numCache/>
            </c:numRef>
          </c:cat>
          <c:val>
            <c:numRef>
              <c:f>'Graf '!$K$5:$K$104</c:f>
              <c:numCache/>
            </c:numRef>
          </c:val>
        </c:ser>
        <c:gapWidth val="10"/>
        <c:axId val="52205680"/>
        <c:axId val="89073"/>
      </c:barChart>
      <c:catAx>
        <c:axId val="52205680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89073"/>
        <c:crosses val="autoZero"/>
        <c:auto val="1"/>
        <c:lblOffset val="100"/>
        <c:tickLblSkip val="1"/>
        <c:noMultiLvlLbl val="0"/>
      </c:catAx>
      <c:valAx>
        <c:axId val="8907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056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55"/>
          <c:y val="0.0575"/>
          <c:w val="0.1125"/>
          <c:h val="0.0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38</xdr:row>
      <xdr:rowOff>19050</xdr:rowOff>
    </xdr:from>
    <xdr:to>
      <xdr:col>11</xdr:col>
      <xdr:colOff>114300</xdr:colOff>
      <xdr:row>41</xdr:row>
      <xdr:rowOff>95250</xdr:rowOff>
    </xdr:to>
    <xdr:pic>
      <xdr:nvPicPr>
        <xdr:cNvPr id="1" name="Picture 14" descr="hasi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5229225"/>
          <a:ext cx="2581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180975</xdr:colOff>
      <xdr:row>5</xdr:row>
      <xdr:rowOff>219075</xdr:rowOff>
    </xdr:from>
    <xdr:to>
      <xdr:col>8</xdr:col>
      <xdr:colOff>228600</xdr:colOff>
      <xdr:row>5</xdr:row>
      <xdr:rowOff>476250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1095375"/>
          <a:ext cx="1133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219075</xdr:rowOff>
    </xdr:from>
    <xdr:to>
      <xdr:col>12</xdr:col>
      <xdr:colOff>419100</xdr:colOff>
      <xdr:row>5</xdr:row>
      <xdr:rowOff>476250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0275" y="1095375"/>
          <a:ext cx="11239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238125</xdr:colOff>
      <xdr:row>5</xdr:row>
      <xdr:rowOff>219075</xdr:rowOff>
    </xdr:from>
    <xdr:to>
      <xdr:col>16</xdr:col>
      <xdr:colOff>247650</xdr:colOff>
      <xdr:row>5</xdr:row>
      <xdr:rowOff>476250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58075" y="1095375"/>
          <a:ext cx="1409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55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71475" y="0"/>
        <a:ext cx="2265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1752600</xdr:colOff>
      <xdr:row>0</xdr:row>
      <xdr:rowOff>66675</xdr:rowOff>
    </xdr:from>
    <xdr:to>
      <xdr:col>39</xdr:col>
      <xdr:colOff>180975</xdr:colOff>
      <xdr:row>104</xdr:row>
      <xdr:rowOff>19050</xdr:rowOff>
    </xdr:to>
    <xdr:graphicFrame>
      <xdr:nvGraphicFramePr>
        <xdr:cNvPr id="2" name="Chart 2"/>
        <xdr:cNvGraphicFramePr/>
      </xdr:nvGraphicFramePr>
      <xdr:xfrm>
        <a:off x="10525125" y="66675"/>
        <a:ext cx="7829550" cy="407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outlinePr summaryBelow="0"/>
    <pageSetUpPr fitToPage="1"/>
  </sheetPr>
  <dimension ref="A1:N75"/>
  <sheetViews>
    <sheetView showGridLines="0" showZeros="0" view="pageBreakPreview" zoomScaleSheetLayoutView="100" zoomScalePageLayoutView="0" workbookViewId="0" topLeftCell="A1">
      <selection activeCell="A41" sqref="A41:N41"/>
    </sheetView>
  </sheetViews>
  <sheetFormatPr defaultColWidth="9.00390625" defaultRowHeight="12.75" outlineLevelRow="1"/>
  <cols>
    <col min="1" max="1" width="7.875" style="14" bestFit="1" customWidth="1"/>
    <col min="2" max="2" width="6.125" style="14" hidden="1" customWidth="1"/>
    <col min="3" max="3" width="7.50390625" style="14" customWidth="1"/>
    <col min="4" max="4" width="8.875" style="14" customWidth="1"/>
    <col min="5" max="5" width="4.375" style="14" customWidth="1"/>
    <col min="6" max="6" width="13.625" style="14" customWidth="1"/>
    <col min="7" max="7" width="6.00390625" style="14" customWidth="1"/>
    <col min="8" max="8" width="0.12890625" style="14" customWidth="1"/>
    <col min="9" max="9" width="9.50390625" style="0" bestFit="1" customWidth="1"/>
    <col min="10" max="10" width="10.375" style="0" customWidth="1"/>
    <col min="11" max="11" width="12.50390625" style="0" bestFit="1" customWidth="1"/>
    <col min="12" max="12" width="10.375" style="0" bestFit="1" customWidth="1"/>
    <col min="13" max="13" width="9.50390625" style="0" bestFit="1" customWidth="1"/>
    <col min="14" max="14" width="11.50390625" style="0" customWidth="1"/>
  </cols>
  <sheetData>
    <row r="1" spans="1:14" ht="12.75">
      <c r="A1" s="148" t="s">
        <v>20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 ht="12.75">
      <c r="A2" s="94"/>
      <c r="B2" s="94"/>
      <c r="C2" s="94"/>
      <c r="D2" s="95" t="s">
        <v>104</v>
      </c>
      <c r="E2" s="154" t="s">
        <v>186</v>
      </c>
      <c r="F2" s="154"/>
      <c r="G2" s="154"/>
      <c r="H2" s="154"/>
      <c r="I2" s="154"/>
      <c r="J2" s="94"/>
      <c r="K2" s="94"/>
      <c r="L2" s="94"/>
      <c r="M2" s="94"/>
      <c r="N2" s="94"/>
    </row>
    <row r="3" spans="3:14" ht="12.75">
      <c r="C3" s="149" t="s">
        <v>7</v>
      </c>
      <c r="D3" s="149"/>
      <c r="E3" s="156" t="s">
        <v>187</v>
      </c>
      <c r="F3" s="156"/>
      <c r="G3" s="156"/>
      <c r="H3" s="156"/>
      <c r="I3" s="156"/>
      <c r="J3" s="26"/>
      <c r="K3" s="26"/>
      <c r="L3" s="26"/>
      <c r="M3" s="26"/>
      <c r="N3" s="75"/>
    </row>
    <row r="4" spans="3:14" ht="12.75">
      <c r="C4" s="149" t="s">
        <v>8</v>
      </c>
      <c r="D4" s="149"/>
      <c r="E4" s="154" t="s">
        <v>188</v>
      </c>
      <c r="F4" s="154"/>
      <c r="G4" s="154"/>
      <c r="H4" s="154"/>
      <c r="I4" s="154"/>
      <c r="J4" s="26"/>
      <c r="K4" s="26"/>
      <c r="L4" s="26"/>
      <c r="M4" s="26"/>
      <c r="N4" s="75"/>
    </row>
    <row r="5" spans="3:14" ht="12.75">
      <c r="C5" s="56" t="s">
        <v>52</v>
      </c>
      <c r="D5" s="133" t="s">
        <v>189</v>
      </c>
      <c r="E5" s="68" t="s">
        <v>53</v>
      </c>
      <c r="F5" s="134" t="s">
        <v>190</v>
      </c>
      <c r="J5" s="26"/>
      <c r="K5" s="26"/>
      <c r="L5" s="26"/>
      <c r="M5" s="26"/>
      <c r="N5" s="75"/>
    </row>
    <row r="6" spans="3:14" ht="15">
      <c r="C6" s="149" t="s">
        <v>9</v>
      </c>
      <c r="D6" s="149"/>
      <c r="E6" s="154" t="s">
        <v>191</v>
      </c>
      <c r="F6" s="157"/>
      <c r="G6" s="157"/>
      <c r="H6" s="157"/>
      <c r="I6" s="157"/>
      <c r="J6" s="26"/>
      <c r="K6" s="26"/>
      <c r="L6" s="26"/>
      <c r="M6" s="26"/>
      <c r="N6" s="75"/>
    </row>
    <row r="7" spans="3:14" ht="15">
      <c r="C7" s="149" t="s">
        <v>21</v>
      </c>
      <c r="D7" s="149"/>
      <c r="E7" s="154" t="s">
        <v>192</v>
      </c>
      <c r="F7" s="155"/>
      <c r="G7" s="155"/>
      <c r="H7" s="155"/>
      <c r="I7" s="155"/>
      <c r="J7" s="26"/>
      <c r="K7" s="26"/>
      <c r="L7" s="26"/>
      <c r="M7" s="26"/>
      <c r="N7" s="75"/>
    </row>
    <row r="8" spans="2:14" ht="12.75">
      <c r="B8" s="13"/>
      <c r="C8" s="151"/>
      <c r="D8" s="151"/>
      <c r="E8" s="151"/>
      <c r="J8" s="26"/>
      <c r="K8" s="26"/>
      <c r="L8" s="26"/>
      <c r="M8" s="26"/>
      <c r="N8" s="75"/>
    </row>
    <row r="9" spans="1:14" ht="12.75" customHeight="1">
      <c r="A9" s="144" t="s">
        <v>17</v>
      </c>
      <c r="B9" s="144" t="s">
        <v>19</v>
      </c>
      <c r="C9" s="152" t="s">
        <v>22</v>
      </c>
      <c r="D9" s="153"/>
      <c r="E9" s="144" t="s">
        <v>25</v>
      </c>
      <c r="F9" s="144"/>
      <c r="G9" s="144"/>
      <c r="H9" s="144"/>
      <c r="I9" s="150" t="s">
        <v>26</v>
      </c>
      <c r="J9" s="150"/>
      <c r="K9" s="150" t="s">
        <v>27</v>
      </c>
      <c r="L9" s="150"/>
      <c r="M9" s="150" t="s">
        <v>33</v>
      </c>
      <c r="N9" s="150"/>
    </row>
    <row r="10" spans="1:14" s="19" customFormat="1" ht="26.25">
      <c r="A10" s="144"/>
      <c r="B10" s="144"/>
      <c r="C10" s="20" t="s">
        <v>38</v>
      </c>
      <c r="D10" s="20" t="s">
        <v>39</v>
      </c>
      <c r="E10" s="144"/>
      <c r="F10" s="144"/>
      <c r="G10" s="144"/>
      <c r="H10" s="144"/>
      <c r="I10" s="20" t="s">
        <v>28</v>
      </c>
      <c r="J10" s="20" t="s">
        <v>29</v>
      </c>
      <c r="K10" s="20" t="s">
        <v>32</v>
      </c>
      <c r="L10" s="20" t="s">
        <v>34</v>
      </c>
      <c r="M10" s="20" t="s">
        <v>32</v>
      </c>
      <c r="N10" s="20" t="s">
        <v>34</v>
      </c>
    </row>
    <row r="11" spans="1:14" s="19" customFormat="1" ht="15">
      <c r="A11" s="143" t="s">
        <v>23</v>
      </c>
      <c r="B11" s="143"/>
      <c r="C11" s="22">
        <f>SUM(C12:C26)</f>
        <v>59</v>
      </c>
      <c r="D11" s="22">
        <f>SUM(D12:D26)</f>
        <v>57</v>
      </c>
      <c r="E11" s="145" t="s">
        <v>23</v>
      </c>
      <c r="F11" s="146"/>
      <c r="G11" s="146"/>
      <c r="H11" s="147"/>
      <c r="I11" s="23">
        <f>SUM(I12:I26)</f>
        <v>253750</v>
      </c>
      <c r="J11" s="24">
        <f aca="true" t="shared" si="0" ref="J11:J26">IF(I11&gt;0,I11/$C11,"")</f>
        <v>4300.847457627118</v>
      </c>
      <c r="K11" s="24">
        <f>SUM(K12:K26)</f>
        <v>70910</v>
      </c>
      <c r="L11" s="24">
        <f aca="true" t="shared" si="1" ref="L11:L26">IF(K11&gt;0,K11/$D11,"")</f>
        <v>1244.0350877192982</v>
      </c>
      <c r="M11" s="24">
        <f>SUM(M12:M26)</f>
        <v>324660</v>
      </c>
      <c r="N11" s="24">
        <f>IF(M11&gt;0,M11/($C11+$D11),"")</f>
        <v>2798.793103448276</v>
      </c>
    </row>
    <row r="12" spans="1:14" ht="15">
      <c r="A12" s="47" t="s">
        <v>57</v>
      </c>
      <c r="B12" s="21">
        <v>4</v>
      </c>
      <c r="C12" s="47">
        <f>IF(ISBLANK($A12),"",COUNTA('1. závod'!D$6:D$35))</f>
        <v>11</v>
      </c>
      <c r="D12" s="69">
        <f>IF(ISBLANK($A12),"",COUNTA('2. závod'!D$6:D$35))</f>
        <v>11</v>
      </c>
      <c r="E12" s="144"/>
      <c r="F12" s="144"/>
      <c r="G12" s="144"/>
      <c r="H12" s="144"/>
      <c r="I12" s="70">
        <f>SUM('1. závod'!D$6:D$35)</f>
        <v>71850</v>
      </c>
      <c r="J12" s="24">
        <f t="shared" si="0"/>
        <v>6531.818181818182</v>
      </c>
      <c r="K12" s="70">
        <f>SUM('2. závod'!D$6:D$35)</f>
        <v>21070</v>
      </c>
      <c r="L12" s="24">
        <f t="shared" si="1"/>
        <v>1915.4545454545455</v>
      </c>
      <c r="M12" s="70">
        <f aca="true" t="shared" si="2" ref="M12:M19">SUM(I12,K12)</f>
        <v>92920</v>
      </c>
      <c r="N12" s="24">
        <f>IF(M12&gt;0,M12/($C12+$D12),"")</f>
        <v>4223.636363636364</v>
      </c>
    </row>
    <row r="13" spans="1:14" ht="15">
      <c r="A13" s="47" t="s">
        <v>58</v>
      </c>
      <c r="B13" s="21">
        <f>IF(ISBLANK(A13),"",B12+5)</f>
        <v>9</v>
      </c>
      <c r="C13" s="47">
        <f>IF(ISBLANK($A13),"",COUNTA('1. závod'!I$6:I$35))</f>
        <v>12</v>
      </c>
      <c r="D13" s="69">
        <f>IF(ISBLANK($A13),"",COUNTA('2. závod'!I$6:I$35))</f>
        <v>11</v>
      </c>
      <c r="E13" s="144"/>
      <c r="F13" s="144"/>
      <c r="G13" s="144"/>
      <c r="H13" s="144"/>
      <c r="I13" s="70">
        <f>SUM('1. závod'!I$6:I$35)</f>
        <v>51290</v>
      </c>
      <c r="J13" s="24">
        <f t="shared" si="0"/>
        <v>4274.166666666667</v>
      </c>
      <c r="K13" s="70">
        <f>SUM('2. závod'!I$6:I$35)</f>
        <v>15080</v>
      </c>
      <c r="L13" s="24">
        <f t="shared" si="1"/>
        <v>1370.909090909091</v>
      </c>
      <c r="M13" s="70">
        <f t="shared" si="2"/>
        <v>66370</v>
      </c>
      <c r="N13" s="24">
        <f aca="true" t="shared" si="3" ref="N13:N26">IF(M13&gt;0,M13/($C13+$D13),"")</f>
        <v>2885.6521739130435</v>
      </c>
    </row>
    <row r="14" spans="1:14" ht="15">
      <c r="A14" s="47" t="s">
        <v>59</v>
      </c>
      <c r="B14" s="21">
        <f aca="true" t="shared" si="4" ref="B14:B26">IF(ISBLANK(A14),"",B13+5)</f>
        <v>14</v>
      </c>
      <c r="C14" s="47">
        <f>IF(ISBLANK($A14),"",COUNTA('1. závod'!N$6:N$35))</f>
        <v>12</v>
      </c>
      <c r="D14" s="69">
        <f>IF(ISBLANK($A14),"",COUNTA('2. závod'!N$6:N$35))</f>
        <v>12</v>
      </c>
      <c r="E14" s="144"/>
      <c r="F14" s="144"/>
      <c r="G14" s="144"/>
      <c r="H14" s="144"/>
      <c r="I14" s="70">
        <f>SUM('1. závod'!N$6:N$35)</f>
        <v>34280</v>
      </c>
      <c r="J14" s="24">
        <f t="shared" si="0"/>
        <v>2856.6666666666665</v>
      </c>
      <c r="K14" s="70">
        <f>SUM('2. závod'!N$6:N$35)</f>
        <v>7540</v>
      </c>
      <c r="L14" s="24">
        <f t="shared" si="1"/>
        <v>628.3333333333334</v>
      </c>
      <c r="M14" s="70">
        <f t="shared" si="2"/>
        <v>41820</v>
      </c>
      <c r="N14" s="24">
        <f t="shared" si="3"/>
        <v>1742.5</v>
      </c>
    </row>
    <row r="15" spans="1:14" ht="15">
      <c r="A15" s="47" t="s">
        <v>60</v>
      </c>
      <c r="B15" s="21">
        <f t="shared" si="4"/>
        <v>19</v>
      </c>
      <c r="C15" s="47">
        <f>IF(ISBLANK($A15),"",COUNTA('1. závod'!S$6:S$35))</f>
        <v>12</v>
      </c>
      <c r="D15" s="69">
        <f>IF(ISBLANK($A15),"",COUNTA('2. závod'!S$6:S$35))</f>
        <v>12</v>
      </c>
      <c r="E15" s="144"/>
      <c r="F15" s="144"/>
      <c r="G15" s="144"/>
      <c r="H15" s="144"/>
      <c r="I15" s="70">
        <f>SUM('1. závod'!S$6:S$35)</f>
        <v>41540</v>
      </c>
      <c r="J15" s="24">
        <f t="shared" si="0"/>
        <v>3461.6666666666665</v>
      </c>
      <c r="K15" s="70">
        <f>SUM('2. závod'!S$6:S$35)</f>
        <v>10720</v>
      </c>
      <c r="L15" s="24">
        <f t="shared" si="1"/>
        <v>893.3333333333334</v>
      </c>
      <c r="M15" s="70">
        <f t="shared" si="2"/>
        <v>52260</v>
      </c>
      <c r="N15" s="24">
        <f t="shared" si="3"/>
        <v>2177.5</v>
      </c>
    </row>
    <row r="16" spans="1:14" ht="15" collapsed="1">
      <c r="A16" s="47" t="s">
        <v>92</v>
      </c>
      <c r="B16" s="21">
        <f t="shared" si="4"/>
        <v>24</v>
      </c>
      <c r="C16" s="47">
        <f>IF(ISBLANK($A16),"",COUNTA('1. závod'!X$6:X$35))</f>
        <v>12</v>
      </c>
      <c r="D16" s="69">
        <f>IF(ISBLANK($A16),"",COUNTA('2. závod'!X$6:X$35))</f>
        <v>11</v>
      </c>
      <c r="E16" s="144"/>
      <c r="F16" s="144"/>
      <c r="G16" s="144"/>
      <c r="H16" s="144"/>
      <c r="I16" s="70">
        <f>SUM('1. závod'!X$6:X$35)</f>
        <v>54790</v>
      </c>
      <c r="J16" s="24">
        <f t="shared" si="0"/>
        <v>4565.833333333333</v>
      </c>
      <c r="K16" s="70">
        <f>SUM('2. závod'!X$6:X$35)</f>
        <v>16500</v>
      </c>
      <c r="L16" s="24">
        <f t="shared" si="1"/>
        <v>1500</v>
      </c>
      <c r="M16" s="70">
        <f t="shared" si="2"/>
        <v>71290</v>
      </c>
      <c r="N16" s="24">
        <f t="shared" si="3"/>
        <v>3099.5652173913045</v>
      </c>
    </row>
    <row r="17" spans="1:14" ht="15" hidden="1" outlineLevel="1">
      <c r="A17" s="25" t="s">
        <v>93</v>
      </c>
      <c r="B17" s="21">
        <f t="shared" si="4"/>
        <v>29</v>
      </c>
      <c r="C17" s="47">
        <f>IF(ISBLANK($A17),"",COUNTA('1. závod'!AC$6:AC$35))</f>
        <v>0</v>
      </c>
      <c r="D17" s="69">
        <f>IF(ISBLANK($A17),"",COUNTA('2. závod'!AC$6:AC$35))</f>
        <v>0</v>
      </c>
      <c r="E17" s="137"/>
      <c r="F17" s="137"/>
      <c r="G17" s="137"/>
      <c r="H17" s="137"/>
      <c r="I17" s="70">
        <f>SUM('1. závod'!AC$6:AC$35)</f>
        <v>0</v>
      </c>
      <c r="J17" s="24">
        <f t="shared" si="0"/>
      </c>
      <c r="K17" s="70">
        <f>SUM('2. závod'!AC$6:AC$35)</f>
        <v>0</v>
      </c>
      <c r="L17" s="24">
        <f t="shared" si="1"/>
      </c>
      <c r="M17" s="70">
        <f t="shared" si="2"/>
        <v>0</v>
      </c>
      <c r="N17" s="24">
        <f t="shared" si="3"/>
      </c>
    </row>
    <row r="18" spans="1:14" ht="15" hidden="1" outlineLevel="1">
      <c r="A18" s="25" t="s">
        <v>43</v>
      </c>
      <c r="B18" s="21">
        <f t="shared" si="4"/>
        <v>34</v>
      </c>
      <c r="C18" s="47">
        <f>IF(ISBLANK($A18),"",COUNTA('1. závod'!AH$6:AH$35))</f>
        <v>0</v>
      </c>
      <c r="D18" s="69">
        <f>IF(ISBLANK($A18),"",COUNTA('2. závod'!AH$6:AH$35))</f>
        <v>0</v>
      </c>
      <c r="E18" s="137"/>
      <c r="F18" s="137"/>
      <c r="G18" s="137"/>
      <c r="H18" s="137"/>
      <c r="I18" s="70">
        <f>SUM('1. závod'!AH$6:AH$35)</f>
        <v>0</v>
      </c>
      <c r="J18" s="24">
        <f t="shared" si="0"/>
      </c>
      <c r="K18" s="70">
        <f>SUM('2. závod'!AH$6:AH$35)</f>
        <v>0</v>
      </c>
      <c r="L18" s="24">
        <f t="shared" si="1"/>
      </c>
      <c r="M18" s="70">
        <f t="shared" si="2"/>
        <v>0</v>
      </c>
      <c r="N18" s="24">
        <f t="shared" si="3"/>
      </c>
    </row>
    <row r="19" spans="1:14" ht="15" hidden="1" outlineLevel="1">
      <c r="A19" s="25" t="s">
        <v>61</v>
      </c>
      <c r="B19" s="21">
        <f t="shared" si="4"/>
        <v>39</v>
      </c>
      <c r="C19" s="47">
        <f>IF(ISBLANK($A19),"",COUNTA('1. závod'!AM$6:AM$35))</f>
        <v>0</v>
      </c>
      <c r="D19" s="69">
        <f>IF(ISBLANK($A19),"",COUNTA('2. závod'!AM$6:AM$35))</f>
        <v>0</v>
      </c>
      <c r="E19" s="137"/>
      <c r="F19" s="137"/>
      <c r="G19" s="137"/>
      <c r="H19" s="137"/>
      <c r="I19" s="70">
        <f>SUM('1. závod'!AM$6:AM$35)</f>
        <v>0</v>
      </c>
      <c r="J19" s="24">
        <f t="shared" si="0"/>
      </c>
      <c r="K19" s="70">
        <f>SUM('2. závod'!AM$6:AM$35)</f>
        <v>0</v>
      </c>
      <c r="L19" s="24">
        <f t="shared" si="1"/>
      </c>
      <c r="M19" s="70">
        <f t="shared" si="2"/>
        <v>0</v>
      </c>
      <c r="N19" s="24">
        <f t="shared" si="3"/>
      </c>
    </row>
    <row r="20" spans="1:14" ht="15" hidden="1" outlineLevel="1">
      <c r="A20" s="25" t="s">
        <v>94</v>
      </c>
      <c r="B20" s="21">
        <f t="shared" si="4"/>
        <v>44</v>
      </c>
      <c r="C20" s="47">
        <f>IF(ISBLANK($A20),"",COUNTA('1. závod'!AR$6:AR$35))</f>
        <v>0</v>
      </c>
      <c r="D20" s="69">
        <f>IF(ISBLANK($A20),"",COUNTA('2. závod'!AR$6:AR$35))</f>
        <v>0</v>
      </c>
      <c r="E20" s="137"/>
      <c r="F20" s="137"/>
      <c r="G20" s="137"/>
      <c r="H20" s="137"/>
      <c r="I20" s="70">
        <f>SUM('1. závod'!AR$6:AR$35)</f>
        <v>0</v>
      </c>
      <c r="J20" s="24">
        <f t="shared" si="0"/>
      </c>
      <c r="K20" s="70">
        <f>SUM('2. závod'!AR$6:AR$35)</f>
        <v>0</v>
      </c>
      <c r="L20" s="24">
        <f t="shared" si="1"/>
      </c>
      <c r="M20" s="70">
        <f aca="true" t="shared" si="5" ref="M20:M26">SUM(I20,K20)</f>
        <v>0</v>
      </c>
      <c r="N20" s="24">
        <f t="shared" si="3"/>
      </c>
    </row>
    <row r="21" spans="1:14" ht="15" hidden="1" outlineLevel="1">
      <c r="A21" s="25" t="s">
        <v>95</v>
      </c>
      <c r="B21" s="21">
        <f t="shared" si="4"/>
        <v>49</v>
      </c>
      <c r="C21" s="47">
        <f>IF(ISBLANK($A21),"",COUNTA('1. závod'!AW$6:AW$35))</f>
        <v>0</v>
      </c>
      <c r="D21" s="69">
        <f>IF(ISBLANK($A21),"",COUNTA('2. závod'!AW$6:AW$35))</f>
        <v>0</v>
      </c>
      <c r="E21" s="137"/>
      <c r="F21" s="137"/>
      <c r="G21" s="137"/>
      <c r="H21" s="137"/>
      <c r="I21" s="70">
        <f>SUM('1. závod'!AW$6:AW$35)</f>
        <v>0</v>
      </c>
      <c r="J21" s="24">
        <f t="shared" si="0"/>
      </c>
      <c r="K21" s="70">
        <f>SUM('2. závod'!AW$6:AW$35)</f>
        <v>0</v>
      </c>
      <c r="L21" s="24">
        <f t="shared" si="1"/>
      </c>
      <c r="M21" s="70">
        <f t="shared" si="5"/>
        <v>0</v>
      </c>
      <c r="N21" s="24">
        <f t="shared" si="3"/>
      </c>
    </row>
    <row r="22" spans="1:14" ht="15" hidden="1" outlineLevel="1">
      <c r="A22" s="25" t="s">
        <v>96</v>
      </c>
      <c r="B22" s="21">
        <f t="shared" si="4"/>
        <v>54</v>
      </c>
      <c r="C22" s="47">
        <f>IF(ISBLANK($A22),"",COUNTA('1. závod'!BB$6:BB$35))</f>
        <v>0</v>
      </c>
      <c r="D22" s="69">
        <f>IF(ISBLANK($A22),"",COUNTA('2. závod'!BB$6:BB$35))</f>
        <v>0</v>
      </c>
      <c r="E22" s="137"/>
      <c r="F22" s="137"/>
      <c r="G22" s="137"/>
      <c r="H22" s="137"/>
      <c r="I22" s="70">
        <f>SUM('1. závod'!BB$6:BB$35)</f>
        <v>0</v>
      </c>
      <c r="J22" s="24">
        <f t="shared" si="0"/>
      </c>
      <c r="K22" s="70">
        <f>SUM('2. závod'!BB$6:BB$35)</f>
        <v>0</v>
      </c>
      <c r="L22" s="24">
        <f t="shared" si="1"/>
      </c>
      <c r="M22" s="70">
        <f t="shared" si="5"/>
        <v>0</v>
      </c>
      <c r="N22" s="24">
        <f t="shared" si="3"/>
      </c>
    </row>
    <row r="23" spans="1:14" ht="15" hidden="1" outlineLevel="1">
      <c r="A23" s="25" t="s">
        <v>97</v>
      </c>
      <c r="B23" s="21">
        <f t="shared" si="4"/>
        <v>59</v>
      </c>
      <c r="C23" s="47">
        <f>IF(ISBLANK($A23),"",COUNTA('1. závod'!BG$6:BG$35))</f>
        <v>0</v>
      </c>
      <c r="D23" s="69">
        <f>IF(ISBLANK($A23),"",COUNTA('2. závod'!BG$6:BG$35))</f>
        <v>0</v>
      </c>
      <c r="E23" s="137"/>
      <c r="F23" s="137"/>
      <c r="G23" s="137"/>
      <c r="H23" s="137"/>
      <c r="I23" s="70">
        <f>SUM('1. závod'!BG$6:BG$35)</f>
        <v>0</v>
      </c>
      <c r="J23" s="24">
        <f t="shared" si="0"/>
      </c>
      <c r="K23" s="70">
        <f>SUM('2. závod'!BG$6:BG$35)</f>
        <v>0</v>
      </c>
      <c r="L23" s="24">
        <f t="shared" si="1"/>
      </c>
      <c r="M23" s="70">
        <f t="shared" si="5"/>
        <v>0</v>
      </c>
      <c r="N23" s="24">
        <f t="shared" si="3"/>
      </c>
    </row>
    <row r="24" spans="1:14" ht="15" hidden="1" outlineLevel="1">
      <c r="A24" s="25" t="s">
        <v>98</v>
      </c>
      <c r="B24" s="21">
        <f t="shared" si="4"/>
        <v>64</v>
      </c>
      <c r="C24" s="47">
        <f>IF(ISBLANK($A24),"",COUNTA('1. závod'!BL$6:BL$35))</f>
        <v>0</v>
      </c>
      <c r="D24" s="69">
        <f>IF(ISBLANK($A24),"",COUNTA('2. závod'!BL$6:BL$35))</f>
        <v>0</v>
      </c>
      <c r="E24" s="137"/>
      <c r="F24" s="137"/>
      <c r="G24" s="137"/>
      <c r="H24" s="137"/>
      <c r="I24" s="70">
        <f>SUM('1. závod'!BL$6:BL$35)</f>
        <v>0</v>
      </c>
      <c r="J24" s="24">
        <f t="shared" si="0"/>
      </c>
      <c r="K24" s="70">
        <f>SUM('2. závod'!BL$6:BL$35)</f>
        <v>0</v>
      </c>
      <c r="L24" s="24">
        <f t="shared" si="1"/>
      </c>
      <c r="M24" s="70">
        <f t="shared" si="5"/>
        <v>0</v>
      </c>
      <c r="N24" s="24">
        <f t="shared" si="3"/>
      </c>
    </row>
    <row r="25" spans="1:14" ht="15" hidden="1" outlineLevel="1">
      <c r="A25" s="25" t="s">
        <v>99</v>
      </c>
      <c r="B25" s="21">
        <f t="shared" si="4"/>
        <v>69</v>
      </c>
      <c r="C25" s="47">
        <f>IF(ISBLANK($A25),"",COUNTA('1. závod'!BQ$6:BQ$35))</f>
        <v>0</v>
      </c>
      <c r="D25" s="69">
        <f>IF(ISBLANK($A25),"",COUNTA('2. závod'!BQ$6:BQ$35))</f>
        <v>0</v>
      </c>
      <c r="E25" s="137"/>
      <c r="F25" s="137"/>
      <c r="G25" s="137"/>
      <c r="H25" s="137"/>
      <c r="I25" s="70">
        <f>SUM('1. závod'!BQ$6:BQ$35)</f>
        <v>0</v>
      </c>
      <c r="J25" s="24">
        <f t="shared" si="0"/>
      </c>
      <c r="K25" s="70">
        <f>SUM('2. závod'!BQ$6:BQ$35)</f>
        <v>0</v>
      </c>
      <c r="L25" s="24">
        <f t="shared" si="1"/>
      </c>
      <c r="M25" s="70">
        <f t="shared" si="5"/>
        <v>0</v>
      </c>
      <c r="N25" s="24">
        <f t="shared" si="3"/>
      </c>
    </row>
    <row r="26" spans="1:14" ht="15" hidden="1" outlineLevel="1">
      <c r="A26" s="25" t="s">
        <v>100</v>
      </c>
      <c r="B26" s="21">
        <f t="shared" si="4"/>
        <v>74</v>
      </c>
      <c r="C26" s="47">
        <f>IF(ISBLANK($A26),"",COUNTA('1. závod'!BV$6:BV$35))</f>
        <v>0</v>
      </c>
      <c r="D26" s="69">
        <f>IF(ISBLANK($A26),"",COUNTA('2. závod'!BV$6:BV$35))</f>
        <v>0</v>
      </c>
      <c r="E26" s="137"/>
      <c r="F26" s="137"/>
      <c r="G26" s="137"/>
      <c r="H26" s="137"/>
      <c r="I26" s="70">
        <f>SUM('1. závod'!BV$6:BV$35)</f>
        <v>0</v>
      </c>
      <c r="J26" s="24">
        <f t="shared" si="0"/>
      </c>
      <c r="K26" s="70">
        <f>SUM('2. závod'!BV$6:BV$35)</f>
        <v>0</v>
      </c>
      <c r="L26" s="24">
        <f t="shared" si="1"/>
      </c>
      <c r="M26" s="70">
        <f t="shared" si="5"/>
        <v>0</v>
      </c>
      <c r="N26" s="24">
        <f t="shared" si="3"/>
      </c>
    </row>
    <row r="27" spans="1:14" ht="15">
      <c r="A27" s="73"/>
      <c r="B27" s="27"/>
      <c r="C27" s="73"/>
      <c r="D27" s="142" t="s">
        <v>35</v>
      </c>
      <c r="E27" s="142"/>
      <c r="F27" s="142"/>
      <c r="G27" s="142"/>
      <c r="H27" s="74"/>
      <c r="I27" s="71">
        <f>MAX('1. závod'!$D$6:$BV$35)</f>
        <v>21040</v>
      </c>
      <c r="J27" s="28"/>
      <c r="K27" s="71">
        <f>MAX('2. závod'!$D$6:$BV$35)</f>
        <v>5680</v>
      </c>
      <c r="L27" s="28"/>
      <c r="M27" s="71">
        <f>MAX(I27,K27)</f>
        <v>21040</v>
      </c>
      <c r="N27" s="28"/>
    </row>
    <row r="28" spans="9:14" ht="12.75">
      <c r="I28" s="75"/>
      <c r="J28" s="75"/>
      <c r="K28" s="75"/>
      <c r="L28" s="75"/>
      <c r="M28" s="75"/>
      <c r="N28" s="75"/>
    </row>
    <row r="29" spans="4:14" ht="12.75">
      <c r="D29" s="14" t="s">
        <v>48</v>
      </c>
      <c r="I29" s="14">
        <f>COUNTIF('Výsledková listina'!$D:$D,"m")</f>
        <v>43</v>
      </c>
      <c r="J29" s="75"/>
      <c r="K29" s="75"/>
      <c r="L29" s="75"/>
      <c r="M29" s="75"/>
      <c r="N29" s="75"/>
    </row>
    <row r="30" spans="4:14" ht="12.75">
      <c r="D30" s="14" t="s">
        <v>105</v>
      </c>
      <c r="I30" s="14">
        <f>COUNTIF('Výsledková listina'!$D:$D,"U25")+COUNTIF('Výsledková listina'!$D:$D,"U25ž")</f>
        <v>10</v>
      </c>
      <c r="J30" s="75"/>
      <c r="K30" s="75"/>
      <c r="L30" s="75"/>
      <c r="M30" s="75"/>
      <c r="N30" s="75"/>
    </row>
    <row r="31" spans="4:14" ht="12.75">
      <c r="D31" s="14" t="s">
        <v>106</v>
      </c>
      <c r="I31" s="14">
        <f>COUNTIF('Výsledková listina'!$D:$D,"U20")+COUNTIF('Výsledková listina'!$D:$D,"U20ž")</f>
        <v>1</v>
      </c>
      <c r="J31" s="75"/>
      <c r="K31" s="75"/>
      <c r="L31" s="75"/>
      <c r="M31" s="75"/>
      <c r="N31" s="75"/>
    </row>
    <row r="32" spans="4:14" ht="12.75">
      <c r="D32" s="14" t="s">
        <v>107</v>
      </c>
      <c r="I32" s="14">
        <f>COUNTIF('Výsledková listina'!$D:$D,"U15Ž")+COUNTIF('Výsledková listina'!$D:$D,"U15")</f>
        <v>0</v>
      </c>
      <c r="J32" s="75"/>
      <c r="K32" s="75"/>
      <c r="L32" s="75"/>
      <c r="M32" s="75"/>
      <c r="N32" s="75"/>
    </row>
    <row r="33" spans="4:14" ht="12.75">
      <c r="D33" s="14" t="s">
        <v>108</v>
      </c>
      <c r="I33" s="14">
        <f>COUNTIF('Výsledková listina'!$D:$D,"Ž")+COUNTIF('Výsledková listina'!$D:$D,"U25Ž")+COUNTIF('Výsledková listina'!$D:$D,"U20Ž")+COUNTIF('Výsledková listina'!$D:$D,"U15Ž")</f>
        <v>6</v>
      </c>
      <c r="J33" s="75"/>
      <c r="K33" s="75"/>
      <c r="L33" s="75"/>
      <c r="M33" s="75"/>
      <c r="N33" s="75"/>
    </row>
    <row r="34" spans="4:14" ht="12.75">
      <c r="D34" s="14" t="s">
        <v>49</v>
      </c>
      <c r="I34" s="14">
        <f>COUNTIF('Výsledková listina'!$D:$D,"H")</f>
        <v>1</v>
      </c>
      <c r="J34" s="75"/>
      <c r="K34" s="75"/>
      <c r="L34" s="75"/>
      <c r="M34" s="75"/>
      <c r="N34" s="75"/>
    </row>
    <row r="35" spans="1:14" ht="15" customHeight="1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</row>
    <row r="36" spans="1:14" s="26" customFormat="1" ht="30" customHeight="1">
      <c r="A36" s="141" t="s">
        <v>102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</row>
    <row r="37" spans="1:14" s="26" customFormat="1" ht="12.75">
      <c r="A37" s="140" t="s">
        <v>103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</row>
    <row r="38" s="26" customFormat="1" ht="12.75">
      <c r="A38" s="90"/>
    </row>
    <row r="39" spans="1:14" s="26" customFormat="1" ht="12.75">
      <c r="A39" s="138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</row>
    <row r="40" spans="1:14" s="26" customFormat="1" ht="12.75" customHeight="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</row>
    <row r="41" spans="1:14" s="26" customFormat="1" ht="12.75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</row>
    <row r="42" s="26" customFormat="1" ht="12.75">
      <c r="A42" s="90"/>
    </row>
    <row r="43" spans="1:14" s="26" customFormat="1" ht="12.75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</row>
    <row r="44" spans="1:14" s="26" customFormat="1" ht="20.25" customHeight="1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</row>
    <row r="45" spans="1:8" s="26" customFormat="1" ht="12.75">
      <c r="A45" s="77" t="s">
        <v>62</v>
      </c>
      <c r="B45" s="13"/>
      <c r="C45" s="13"/>
      <c r="D45" s="13"/>
      <c r="E45" s="13"/>
      <c r="F45" s="13"/>
      <c r="G45" s="13"/>
      <c r="H45" s="13"/>
    </row>
    <row r="46" spans="1:8" s="26" customFormat="1" ht="12.75">
      <c r="A46" s="13" t="s">
        <v>91</v>
      </c>
      <c r="B46" s="13"/>
      <c r="C46" s="13"/>
      <c r="D46" s="13"/>
      <c r="E46" s="13"/>
      <c r="F46" s="13"/>
      <c r="G46" s="13"/>
      <c r="H46" s="13"/>
    </row>
    <row r="47" spans="1:8" s="26" customFormat="1" ht="12.75">
      <c r="A47" s="13" t="s">
        <v>63</v>
      </c>
      <c r="B47" s="13"/>
      <c r="C47" s="13"/>
      <c r="D47" s="13"/>
      <c r="E47" s="13"/>
      <c r="F47" s="13"/>
      <c r="G47" s="13"/>
      <c r="H47" s="13"/>
    </row>
    <row r="48" spans="1:8" s="26" customFormat="1" ht="18" customHeight="1">
      <c r="A48" s="77" t="s">
        <v>64</v>
      </c>
      <c r="B48" s="13"/>
      <c r="C48" s="13"/>
      <c r="D48" s="13"/>
      <c r="E48" s="13"/>
      <c r="F48" s="13"/>
      <c r="G48" s="13"/>
      <c r="H48" s="13"/>
    </row>
    <row r="49" spans="1:8" s="26" customFormat="1" ht="12.75">
      <c r="A49" s="13" t="s">
        <v>65</v>
      </c>
      <c r="B49" s="13"/>
      <c r="C49" s="13"/>
      <c r="D49" s="13"/>
      <c r="E49" s="13"/>
      <c r="F49" s="13"/>
      <c r="G49" s="13"/>
      <c r="H49" s="13"/>
    </row>
    <row r="50" spans="1:8" s="26" customFormat="1" ht="12.75">
      <c r="A50" s="81" t="s">
        <v>66</v>
      </c>
      <c r="B50" s="13"/>
      <c r="C50" s="13"/>
      <c r="D50" s="13"/>
      <c r="E50" s="13"/>
      <c r="F50" s="13"/>
      <c r="G50" s="13"/>
      <c r="H50" s="13"/>
    </row>
    <row r="51" spans="1:8" s="26" customFormat="1" ht="12.75">
      <c r="A51" s="81" t="s">
        <v>67</v>
      </c>
      <c r="B51" s="13"/>
      <c r="C51" s="13"/>
      <c r="D51" s="13"/>
      <c r="E51" s="13"/>
      <c r="F51" s="13"/>
      <c r="G51" s="13"/>
      <c r="H51" s="13"/>
    </row>
    <row r="52" spans="1:8" s="26" customFormat="1" ht="12.75">
      <c r="A52" s="81" t="s">
        <v>68</v>
      </c>
      <c r="B52" s="13"/>
      <c r="C52" s="13"/>
      <c r="D52" s="13"/>
      <c r="E52" s="13"/>
      <c r="F52" s="13"/>
      <c r="G52" s="13"/>
      <c r="H52" s="13"/>
    </row>
    <row r="53" spans="1:8" s="82" customFormat="1" ht="12.75">
      <c r="A53" s="77" t="s">
        <v>69</v>
      </c>
      <c r="B53" s="77"/>
      <c r="C53" s="77"/>
      <c r="D53" s="77"/>
      <c r="E53" s="77"/>
      <c r="F53" s="77"/>
      <c r="G53" s="77"/>
      <c r="H53" s="77"/>
    </row>
    <row r="54" spans="1:8" s="26" customFormat="1" ht="12.75">
      <c r="A54" s="13" t="s">
        <v>70</v>
      </c>
      <c r="B54" s="13"/>
      <c r="C54" s="13"/>
      <c r="D54" s="13"/>
      <c r="E54" s="13"/>
      <c r="F54" s="13"/>
      <c r="G54" s="13"/>
      <c r="H54" s="13"/>
    </row>
    <row r="55" spans="1:8" s="26" customFormat="1" ht="18.75" customHeight="1">
      <c r="A55" s="77" t="s">
        <v>71</v>
      </c>
      <c r="B55" s="13"/>
      <c r="C55" s="13"/>
      <c r="D55" s="13"/>
      <c r="E55" s="13"/>
      <c r="F55" s="13"/>
      <c r="G55" s="13"/>
      <c r="H55" s="13"/>
    </row>
    <row r="56" spans="1:8" s="26" customFormat="1" ht="12.75">
      <c r="A56" s="13" t="s">
        <v>65</v>
      </c>
      <c r="B56" s="13"/>
      <c r="C56" s="13"/>
      <c r="D56" s="13"/>
      <c r="E56" s="13"/>
      <c r="F56" s="13"/>
      <c r="G56" s="13"/>
      <c r="H56" s="13"/>
    </row>
    <row r="57" spans="1:8" s="26" customFormat="1" ht="12.75">
      <c r="A57" s="83" t="s">
        <v>72</v>
      </c>
      <c r="B57" s="13"/>
      <c r="C57" s="13"/>
      <c r="D57" s="13"/>
      <c r="E57" s="13"/>
      <c r="F57" s="13"/>
      <c r="G57" s="13"/>
      <c r="H57" s="13"/>
    </row>
    <row r="58" spans="1:8" s="26" customFormat="1" ht="12.75">
      <c r="A58" s="13" t="s">
        <v>74</v>
      </c>
      <c r="B58" s="13"/>
      <c r="C58" s="13"/>
      <c r="D58" s="13"/>
      <c r="E58" s="13"/>
      <c r="F58" s="13"/>
      <c r="G58" s="13"/>
      <c r="H58" s="13"/>
    </row>
    <row r="59" spans="1:8" s="26" customFormat="1" ht="12.75">
      <c r="A59" s="13" t="s">
        <v>73</v>
      </c>
      <c r="B59" s="13"/>
      <c r="C59" s="13"/>
      <c r="D59" s="13"/>
      <c r="E59" s="13"/>
      <c r="F59" s="13"/>
      <c r="G59" s="13"/>
      <c r="H59" s="13"/>
    </row>
    <row r="60" spans="1:8" s="85" customFormat="1" ht="11.25" customHeight="1">
      <c r="A60" s="84" t="s">
        <v>90</v>
      </c>
      <c r="B60" s="84"/>
      <c r="C60" s="84"/>
      <c r="D60" s="84"/>
      <c r="E60" s="84"/>
      <c r="F60" s="84"/>
      <c r="G60" s="84"/>
      <c r="H60" s="84"/>
    </row>
    <row r="61" spans="1:8" s="26" customFormat="1" ht="20.25" customHeight="1">
      <c r="A61" s="77" t="s">
        <v>75</v>
      </c>
      <c r="B61" s="13"/>
      <c r="C61" s="13"/>
      <c r="D61" s="13"/>
      <c r="E61" s="13"/>
      <c r="F61" s="13"/>
      <c r="G61" s="13"/>
      <c r="H61" s="13"/>
    </row>
    <row r="62" spans="1:8" s="26" customFormat="1" ht="12.75">
      <c r="A62" s="13" t="s">
        <v>76</v>
      </c>
      <c r="B62" s="13"/>
      <c r="C62" s="13"/>
      <c r="D62" s="13"/>
      <c r="E62" s="13"/>
      <c r="F62" s="13"/>
      <c r="G62" s="13"/>
      <c r="H62" s="13"/>
    </row>
    <row r="63" spans="1:8" s="26" customFormat="1" ht="12.75">
      <c r="A63" s="13" t="s">
        <v>77</v>
      </c>
      <c r="B63" s="13"/>
      <c r="C63" s="13"/>
      <c r="D63" s="13"/>
      <c r="E63" s="13"/>
      <c r="F63" s="13"/>
      <c r="G63" s="13"/>
      <c r="H63" s="13"/>
    </row>
    <row r="64" spans="1:8" s="26" customFormat="1" ht="12.75">
      <c r="A64" s="13" t="s">
        <v>78</v>
      </c>
      <c r="B64" s="13"/>
      <c r="C64" s="13"/>
      <c r="D64" s="13"/>
      <c r="E64" s="13"/>
      <c r="F64" s="13"/>
      <c r="G64" s="13"/>
      <c r="H64" s="13"/>
    </row>
    <row r="65" spans="1:8" s="26" customFormat="1" ht="12.75">
      <c r="A65" s="13" t="s">
        <v>79</v>
      </c>
      <c r="B65" s="13"/>
      <c r="C65" s="13"/>
      <c r="D65" s="13"/>
      <c r="E65" s="13"/>
      <c r="F65" s="13"/>
      <c r="G65" s="13"/>
      <c r="H65" s="13"/>
    </row>
    <row r="66" spans="1:8" s="26" customFormat="1" ht="12.75">
      <c r="A66" s="13" t="s">
        <v>80</v>
      </c>
      <c r="B66" s="13"/>
      <c r="C66" s="13"/>
      <c r="D66" s="13"/>
      <c r="E66" s="13"/>
      <c r="F66" s="13"/>
      <c r="G66" s="13"/>
      <c r="H66" s="13"/>
    </row>
    <row r="67" spans="1:8" s="26" customFormat="1" ht="12.75">
      <c r="A67" s="13" t="s">
        <v>81</v>
      </c>
      <c r="B67" s="13"/>
      <c r="C67" s="13"/>
      <c r="D67" s="13"/>
      <c r="E67" s="13"/>
      <c r="F67" s="13"/>
      <c r="G67" s="13"/>
      <c r="H67" s="13"/>
    </row>
    <row r="68" spans="1:8" s="26" customFormat="1" ht="12.75">
      <c r="A68" s="13" t="s">
        <v>82</v>
      </c>
      <c r="B68" s="13"/>
      <c r="C68" s="13"/>
      <c r="D68" s="13"/>
      <c r="E68" s="13"/>
      <c r="F68" s="13"/>
      <c r="G68" s="13"/>
      <c r="H68" s="13"/>
    </row>
    <row r="69" spans="1:8" s="26" customFormat="1" ht="12.75">
      <c r="A69" s="13" t="s">
        <v>83</v>
      </c>
      <c r="B69" s="13"/>
      <c r="C69" s="13"/>
      <c r="D69" s="13"/>
      <c r="E69" s="13"/>
      <c r="F69" s="13"/>
      <c r="G69" s="13"/>
      <c r="H69" s="13"/>
    </row>
    <row r="70" spans="1:8" s="26" customFormat="1" ht="12.75">
      <c r="A70" s="13" t="s">
        <v>84</v>
      </c>
      <c r="B70" s="13"/>
      <c r="C70" s="13"/>
      <c r="D70" s="13"/>
      <c r="E70" s="13"/>
      <c r="F70" s="13"/>
      <c r="G70" s="13"/>
      <c r="H70" s="13"/>
    </row>
    <row r="71" spans="1:8" s="26" customFormat="1" ht="12.75">
      <c r="A71" s="13" t="s">
        <v>86</v>
      </c>
      <c r="B71" s="13"/>
      <c r="C71" s="13"/>
      <c r="D71" s="13"/>
      <c r="E71" s="13"/>
      <c r="F71" s="13"/>
      <c r="G71" s="13"/>
      <c r="H71" s="13"/>
    </row>
    <row r="72" spans="1:8" s="26" customFormat="1" ht="12.75">
      <c r="A72" s="13" t="s">
        <v>85</v>
      </c>
      <c r="B72" s="13"/>
      <c r="C72" s="13"/>
      <c r="D72" s="13"/>
      <c r="E72" s="13"/>
      <c r="F72" s="13"/>
      <c r="G72" s="13"/>
      <c r="H72" s="13"/>
    </row>
    <row r="73" spans="1:8" s="26" customFormat="1" ht="12.75">
      <c r="A73" s="13" t="s">
        <v>87</v>
      </c>
      <c r="B73" s="13"/>
      <c r="C73" s="13"/>
      <c r="D73" s="13"/>
      <c r="E73" s="13"/>
      <c r="F73" s="13"/>
      <c r="G73" s="13"/>
      <c r="H73" s="13"/>
    </row>
    <row r="74" spans="1:8" s="26" customFormat="1" ht="12.75">
      <c r="A74" s="13" t="s">
        <v>88</v>
      </c>
      <c r="B74" s="13"/>
      <c r="C74" s="13"/>
      <c r="D74" s="13"/>
      <c r="E74" s="13"/>
      <c r="F74" s="13"/>
      <c r="G74" s="13"/>
      <c r="H74" s="13"/>
    </row>
    <row r="75" spans="1:8" s="26" customFormat="1" ht="12.75">
      <c r="A75" s="13" t="s">
        <v>89</v>
      </c>
      <c r="B75" s="13"/>
      <c r="C75" s="13"/>
      <c r="D75" s="13"/>
      <c r="E75" s="13"/>
      <c r="F75" s="13"/>
      <c r="G75" s="13"/>
      <c r="H75" s="13"/>
    </row>
  </sheetData>
  <sheetProtection formatCells="0" formatColumns="0" formatRows="0" insertColumns="0" insertRows="0" deleteColumns="0" deleteRows="0" selectLockedCells="1" sort="0" autoFilter="0"/>
  <mergeCells count="43">
    <mergeCell ref="E2:I2"/>
    <mergeCell ref="E7:I7"/>
    <mergeCell ref="E3:I3"/>
    <mergeCell ref="E4:I4"/>
    <mergeCell ref="E6:I6"/>
    <mergeCell ref="K9:L9"/>
    <mergeCell ref="A1:N1"/>
    <mergeCell ref="C3:D3"/>
    <mergeCell ref="C4:D4"/>
    <mergeCell ref="C6:D6"/>
    <mergeCell ref="C7:D7"/>
    <mergeCell ref="M9:N9"/>
    <mergeCell ref="I9:J9"/>
    <mergeCell ref="C8:E8"/>
    <mergeCell ref="C9:D9"/>
    <mergeCell ref="E9:H10"/>
    <mergeCell ref="E17:H17"/>
    <mergeCell ref="E22:H22"/>
    <mergeCell ref="E23:H23"/>
    <mergeCell ref="E24:H24"/>
    <mergeCell ref="E19:H19"/>
    <mergeCell ref="E20:H20"/>
    <mergeCell ref="E21:H21"/>
    <mergeCell ref="A11:B11"/>
    <mergeCell ref="A9:A10"/>
    <mergeCell ref="B9:B10"/>
    <mergeCell ref="E11:H11"/>
    <mergeCell ref="E18:H18"/>
    <mergeCell ref="E12:H12"/>
    <mergeCell ref="E13:H13"/>
    <mergeCell ref="E14:H14"/>
    <mergeCell ref="E15:H15"/>
    <mergeCell ref="E16:H16"/>
    <mergeCell ref="E25:H25"/>
    <mergeCell ref="E26:H26"/>
    <mergeCell ref="A43:N43"/>
    <mergeCell ref="A35:N35"/>
    <mergeCell ref="A39:N39"/>
    <mergeCell ref="A40:N40"/>
    <mergeCell ref="A37:N37"/>
    <mergeCell ref="A36:N36"/>
    <mergeCell ref="A41:N41"/>
    <mergeCell ref="D27:G27"/>
  </mergeCells>
  <printOptions horizontalCentered="1"/>
  <pageMargins left="0.35433070866141736" right="0.35433070866141736" top="0.6299212598425197" bottom="0.6692913385826772" header="0.3937007874015748" footer="0.31496062992125984"/>
  <pageSetup fitToHeight="1" fitToWidth="1" horizontalDpi="600" verticalDpi="600" orientation="portrait" paperSize="9" scale="87" r:id="rId2"/>
  <headerFooter alignWithMargins="0">
    <oddFooter>&amp;CStránka &amp;P z 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U118"/>
  <sheetViews>
    <sheetView showGridLines="0" tabSelected="1" view="pageBreakPreview" zoomScaleSheetLayoutView="100" zoomScalePageLayoutView="0" workbookViewId="0" topLeftCell="A6">
      <pane xSplit="5" ySplit="3" topLeftCell="F9" activePane="bottomRight" state="frozen"/>
      <selection pane="topLeft" activeCell="A15" sqref="A15:IV25"/>
      <selection pane="topRight" activeCell="A15" sqref="A15:IV25"/>
      <selection pane="bottomLeft" activeCell="A15" sqref="A15:IV25"/>
      <selection pane="bottomRight" activeCell="E31" sqref="E31"/>
    </sheetView>
  </sheetViews>
  <sheetFormatPr defaultColWidth="9.125" defaultRowHeight="12.75" outlineLevelCol="1"/>
  <cols>
    <col min="1" max="1" width="5.125" style="46" customWidth="1"/>
    <col min="2" max="2" width="6.375" style="131" customWidth="1"/>
    <col min="3" max="3" width="20.125" style="131" bestFit="1" customWidth="1"/>
    <col min="4" max="4" width="6.125" style="131" bestFit="1" customWidth="1"/>
    <col min="5" max="5" width="17.125" style="132" customWidth="1"/>
    <col min="6" max="6" width="3.50390625" style="30" customWidth="1"/>
    <col min="7" max="7" width="3.875" style="30" customWidth="1"/>
    <col min="8" max="8" width="6.875" style="39" customWidth="1"/>
    <col min="9" max="9" width="5.875" style="30" bestFit="1" customWidth="1"/>
    <col min="10" max="10" width="3.50390625" style="30" customWidth="1" outlineLevel="1"/>
    <col min="11" max="11" width="3.625" style="30" customWidth="1" outlineLevel="1"/>
    <col min="12" max="12" width="6.00390625" style="39" bestFit="1" customWidth="1" outlineLevel="1"/>
    <col min="13" max="13" width="6.625" style="30" customWidth="1" outlineLevel="1"/>
    <col min="14" max="14" width="6.00390625" style="30" customWidth="1" outlineLevel="1"/>
    <col min="15" max="15" width="6.375" style="39" customWidth="1"/>
    <col min="16" max="17" width="6.00390625" style="30" customWidth="1"/>
    <col min="18" max="18" width="4.00390625" style="30" hidden="1" customWidth="1"/>
    <col min="19" max="19" width="6.50390625" style="30" hidden="1" customWidth="1"/>
    <col min="20" max="20" width="5.125" style="31" hidden="1" customWidth="1"/>
    <col min="21" max="21" width="5.50390625" style="30" hidden="1" customWidth="1"/>
    <col min="22" max="16384" width="9.125" style="30" customWidth="1"/>
  </cols>
  <sheetData>
    <row r="1" spans="1:17" ht="17.25">
      <c r="A1" s="183" t="s">
        <v>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</row>
    <row r="2" spans="1:20" s="32" customFormat="1" ht="15">
      <c r="A2" s="185" t="str">
        <f>CONCATENATE("Místo konání: ",'Základní list'!E3)</f>
        <v>Místo konání: Jindřichův Hradec</v>
      </c>
      <c r="B2" s="185"/>
      <c r="C2" s="185"/>
      <c r="D2" s="185"/>
      <c r="E2" s="185"/>
      <c r="F2" s="33"/>
      <c r="G2" s="33"/>
      <c r="H2" s="33"/>
      <c r="I2" s="33"/>
      <c r="J2" s="34"/>
      <c r="K2" s="34"/>
      <c r="L2" s="184" t="str">
        <f>CONCATENATE("Pořadatel: ",'Základní list'!E6)</f>
        <v>Pořadatel: MO ČRS Jindřichův Hradec</v>
      </c>
      <c r="M2" s="184"/>
      <c r="N2" s="184"/>
      <c r="O2" s="184"/>
      <c r="P2" s="184"/>
      <c r="Q2" s="184"/>
      <c r="T2" s="34"/>
    </row>
    <row r="3" spans="1:20" s="32" customFormat="1" ht="15">
      <c r="A3" s="185" t="str">
        <f>CONCATENATE("Druh závodu: ",'Základní list'!E4)</f>
        <v>Druh závodu: Pohárový závod</v>
      </c>
      <c r="B3" s="185"/>
      <c r="C3" s="185"/>
      <c r="D3" s="185"/>
      <c r="E3" s="185"/>
      <c r="F3" s="33"/>
      <c r="G3" s="33"/>
      <c r="H3" s="33"/>
      <c r="I3" s="33"/>
      <c r="J3" s="34"/>
      <c r="K3" s="34"/>
      <c r="L3" s="184" t="str">
        <f>CONCATENATE("Hlavní rozhodčí: ",'Základní list'!E7)</f>
        <v>Hlavní rozhodčí: Miloslav Žák</v>
      </c>
      <c r="M3" s="184"/>
      <c r="N3" s="184"/>
      <c r="O3" s="184"/>
      <c r="P3" s="184"/>
      <c r="Q3" s="184"/>
      <c r="T3" s="34"/>
    </row>
    <row r="4" spans="1:20" s="32" customFormat="1" ht="12.75">
      <c r="A4" s="162" t="str">
        <f>CONCATENATE("Datum konání: ",'Základní list'!D5," - ",'Základní list'!F5)</f>
        <v>Datum konání: 22.4.2017 - 23.4.2017</v>
      </c>
      <c r="B4" s="162"/>
      <c r="C4" s="162"/>
      <c r="D4" s="162"/>
      <c r="E4" s="162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T4" s="34"/>
    </row>
    <row r="5" spans="1:20" s="32" customFormat="1" ht="9" customHeight="1" thickBot="1">
      <c r="A5" s="76"/>
      <c r="B5" s="126"/>
      <c r="C5" s="126"/>
      <c r="D5" s="126"/>
      <c r="E5" s="127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T5" s="34"/>
    </row>
    <row r="6" spans="1:20" s="37" customFormat="1" ht="39" customHeight="1">
      <c r="A6" s="169" t="s">
        <v>44</v>
      </c>
      <c r="B6" s="172" t="s">
        <v>51</v>
      </c>
      <c r="C6" s="172"/>
      <c r="D6" s="172"/>
      <c r="E6" s="173"/>
      <c r="F6" s="176" t="s">
        <v>40</v>
      </c>
      <c r="G6" s="177"/>
      <c r="H6" s="177"/>
      <c r="I6" s="178"/>
      <c r="J6" s="179" t="s">
        <v>41</v>
      </c>
      <c r="K6" s="177"/>
      <c r="L6" s="177"/>
      <c r="M6" s="178"/>
      <c r="N6" s="180" t="s">
        <v>33</v>
      </c>
      <c r="O6" s="181"/>
      <c r="P6" s="181"/>
      <c r="Q6" s="182"/>
      <c r="R6" s="35" t="s">
        <v>14</v>
      </c>
      <c r="S6" s="35" t="s">
        <v>15</v>
      </c>
      <c r="T6" s="36" t="s">
        <v>37</v>
      </c>
    </row>
    <row r="7" spans="1:20" s="37" customFormat="1" ht="12.75" customHeight="1">
      <c r="A7" s="170"/>
      <c r="B7" s="174"/>
      <c r="C7" s="174"/>
      <c r="D7" s="174"/>
      <c r="E7" s="175"/>
      <c r="F7" s="89" t="s">
        <v>0</v>
      </c>
      <c r="G7" s="67"/>
      <c r="H7" s="87"/>
      <c r="I7" s="88"/>
      <c r="J7" s="61" t="str">
        <f>F7</f>
        <v>Sektor</v>
      </c>
      <c r="K7" s="60"/>
      <c r="L7" s="87"/>
      <c r="M7" s="88"/>
      <c r="N7" s="158" t="s">
        <v>56</v>
      </c>
      <c r="O7" s="160" t="s">
        <v>1</v>
      </c>
      <c r="P7" s="160" t="s">
        <v>3</v>
      </c>
      <c r="Q7" s="167" t="s">
        <v>2</v>
      </c>
      <c r="R7" s="35"/>
      <c r="S7" s="35"/>
      <c r="T7" s="36"/>
    </row>
    <row r="8" spans="1:20" s="37" customFormat="1" ht="13.5" customHeight="1" thickBot="1">
      <c r="A8" s="171"/>
      <c r="B8" s="107" t="s">
        <v>54</v>
      </c>
      <c r="C8" s="107" t="s">
        <v>24</v>
      </c>
      <c r="D8" s="107" t="s">
        <v>47</v>
      </c>
      <c r="E8" s="123" t="s">
        <v>55</v>
      </c>
      <c r="F8" s="108" t="s">
        <v>5</v>
      </c>
      <c r="G8" s="107" t="s">
        <v>4</v>
      </c>
      <c r="H8" s="109" t="s">
        <v>1</v>
      </c>
      <c r="I8" s="110" t="s">
        <v>46</v>
      </c>
      <c r="J8" s="111" t="str">
        <f>F8</f>
        <v>sk</v>
      </c>
      <c r="K8" s="107" t="str">
        <f>G8</f>
        <v>čís</v>
      </c>
      <c r="L8" s="109" t="s">
        <v>1</v>
      </c>
      <c r="M8" s="110" t="s">
        <v>46</v>
      </c>
      <c r="N8" s="159"/>
      <c r="O8" s="161"/>
      <c r="P8" s="161"/>
      <c r="Q8" s="168"/>
      <c r="R8" s="35"/>
      <c r="S8" s="35"/>
      <c r="T8" s="36"/>
    </row>
    <row r="9" spans="1:21" s="37" customFormat="1" ht="25.5" customHeight="1">
      <c r="A9" s="96"/>
      <c r="B9" s="118">
        <v>755</v>
      </c>
      <c r="C9" s="119" t="s">
        <v>120</v>
      </c>
      <c r="D9" s="118" t="s">
        <v>98</v>
      </c>
      <c r="E9" s="124" t="s">
        <v>121</v>
      </c>
      <c r="F9" s="101" t="s">
        <v>92</v>
      </c>
      <c r="G9" s="102">
        <v>11</v>
      </c>
      <c r="H9" s="103">
        <f>IF($G9="","",INDEX('1. závod'!$A:$BX,$G9+5,INDEX('Základní list'!$B:$B,MATCH($F9,'Základní list'!$A:$A,0),1)))</f>
        <v>16820</v>
      </c>
      <c r="I9" s="104">
        <f>IF($G9="","",INDEX('1. závod'!$A:$BX,$G9+5,INDEX('Základní list'!$B:$B,MATCH($F9,'Základní list'!$A:$A,0),1)+1))</f>
        <v>1</v>
      </c>
      <c r="J9" s="102" t="s">
        <v>92</v>
      </c>
      <c r="K9" s="102">
        <v>10</v>
      </c>
      <c r="L9" s="103">
        <f>IF($K9="","",INDEX('2. závod'!$A:$BX,$K9+5,INDEX('Základní list'!$B:$B,MATCH($J9,'Základní list'!$A:$A,0),1)))</f>
        <v>3500</v>
      </c>
      <c r="M9" s="104">
        <f>IF($K9="","",INDEX('2. závod'!$A:$BX,$K9+5,INDEX('Základní list'!$B:$B,MATCH($J9,'Základní list'!$A:$A,0),1)+1))</f>
        <v>2</v>
      </c>
      <c r="N9" s="65">
        <f aca="true" t="shared" si="0" ref="N9:N40">IF(ISBLANK($C9),"",COUNT(I9,M9))</f>
        <v>2</v>
      </c>
      <c r="O9" s="105">
        <f aca="true" t="shared" si="1" ref="O9:O40">IF(ISBLANK($C9),"",SUM(H9,L9))</f>
        <v>20320</v>
      </c>
      <c r="P9" s="106">
        <f aca="true" t="shared" si="2" ref="P9:P40">IF(ISBLANK($C9),"",SUM(I9,M9))</f>
        <v>3</v>
      </c>
      <c r="Q9" s="66">
        <f aca="true" t="shared" si="3" ref="Q9:Q40">IF(ISBLANK($C9),"",IF(ISTEXT(Q8),1,Q8+1))</f>
        <v>1</v>
      </c>
      <c r="R9" s="38" t="str">
        <f aca="true" t="shared" si="4" ref="R9:R40">CONCATENATE(F9,G9)</f>
        <v>E11</v>
      </c>
      <c r="S9" s="38" t="str">
        <f aca="true" t="shared" si="5" ref="S9:S40">CONCATENATE(J9,K9)</f>
        <v>E10</v>
      </c>
      <c r="T9" s="36" t="str">
        <f aca="true" t="shared" si="6" ref="T9:T40">IF(ISBLANK(E9),"",E9)</f>
        <v>RSK Crazy Boys</v>
      </c>
      <c r="U9" s="37">
        <f aca="true" t="shared" si="7" ref="U9:U40">IF(C9="",0,1)</f>
        <v>1</v>
      </c>
    </row>
    <row r="10" spans="1:21" s="37" customFormat="1" ht="25.5" customHeight="1">
      <c r="A10" s="72"/>
      <c r="B10" s="118">
        <v>1841</v>
      </c>
      <c r="C10" s="119" t="s">
        <v>166</v>
      </c>
      <c r="D10" s="118" t="s">
        <v>98</v>
      </c>
      <c r="E10" s="124" t="s">
        <v>143</v>
      </c>
      <c r="F10" s="101" t="s">
        <v>59</v>
      </c>
      <c r="G10" s="102">
        <v>5</v>
      </c>
      <c r="H10" s="103">
        <f>IF($G10="","",INDEX('1. závod'!$A:$BX,$G10+5,INDEX('Základní list'!$B:$B,MATCH($F10,'Základní list'!$A:$A,0),1)))</f>
        <v>6070</v>
      </c>
      <c r="I10" s="104">
        <f>IF($G10="","",INDEX('1. závod'!$A:$BX,$G10+5,INDEX('Základní list'!$B:$B,MATCH($F10,'Základní list'!$A:$A,0),1)+1))</f>
        <v>1</v>
      </c>
      <c r="J10" s="102" t="s">
        <v>59</v>
      </c>
      <c r="K10" s="102">
        <v>11</v>
      </c>
      <c r="L10" s="103">
        <f>IF($K10="","",INDEX('2. závod'!$A:$BX,$K10+5,INDEX('Základní list'!$B:$B,MATCH($J10,'Základní list'!$A:$A,0),1)))</f>
        <v>1740</v>
      </c>
      <c r="M10" s="104">
        <f>IF($K10="","",INDEX('2. závod'!$A:$BX,$K10+5,INDEX('Základní list'!$B:$B,MATCH($J10,'Základní list'!$A:$A,0),1)+1))</f>
        <v>2</v>
      </c>
      <c r="N10" s="65">
        <f t="shared" si="0"/>
        <v>2</v>
      </c>
      <c r="O10" s="105">
        <f t="shared" si="1"/>
        <v>7810</v>
      </c>
      <c r="P10" s="106">
        <f t="shared" si="2"/>
        <v>3</v>
      </c>
      <c r="Q10" s="66">
        <f t="shared" si="3"/>
        <v>2</v>
      </c>
      <c r="R10" s="38" t="str">
        <f t="shared" si="4"/>
        <v>C5</v>
      </c>
      <c r="S10" s="38" t="str">
        <f t="shared" si="5"/>
        <v>C11</v>
      </c>
      <c r="T10" s="36" t="str">
        <f t="shared" si="6"/>
        <v>MO ČRS Plzeň</v>
      </c>
      <c r="U10" s="37">
        <f t="shared" si="7"/>
        <v>1</v>
      </c>
    </row>
    <row r="11" spans="1:21" s="37" customFormat="1" ht="25.5" customHeight="1">
      <c r="A11" s="72"/>
      <c r="B11" s="118">
        <v>3551</v>
      </c>
      <c r="C11" s="119" t="s">
        <v>202</v>
      </c>
      <c r="D11" s="118" t="s">
        <v>98</v>
      </c>
      <c r="E11" s="124" t="s">
        <v>125</v>
      </c>
      <c r="F11" s="101" t="s">
        <v>60</v>
      </c>
      <c r="G11" s="102">
        <v>4</v>
      </c>
      <c r="H11" s="103">
        <f>IF($G11="","",INDEX('1. závod'!$A:$BX,$G11+5,INDEX('Základní list'!$B:$B,MATCH($F11,'Základní list'!$A:$A,0),1)))</f>
        <v>12080</v>
      </c>
      <c r="I11" s="104">
        <f>IF($G11="","",INDEX('1. závod'!$A:$BX,$G11+5,INDEX('Základní list'!$B:$B,MATCH($F11,'Základní list'!$A:$A,0),1)+1))</f>
        <v>1</v>
      </c>
      <c r="J11" s="102" t="s">
        <v>59</v>
      </c>
      <c r="K11" s="102">
        <v>6</v>
      </c>
      <c r="L11" s="103">
        <f>IF($K11="","",INDEX('2. závod'!$A:$BX,$K11+5,INDEX('Základní list'!$B:$B,MATCH($J11,'Základní list'!$A:$A,0),1)))</f>
        <v>1420</v>
      </c>
      <c r="M11" s="104">
        <f>IF($K11="","",INDEX('2. závod'!$A:$BX,$K11+5,INDEX('Základní list'!$B:$B,MATCH($J11,'Základní list'!$A:$A,0),1)+1))</f>
        <v>3</v>
      </c>
      <c r="N11" s="65">
        <f t="shared" si="0"/>
        <v>2</v>
      </c>
      <c r="O11" s="105">
        <f t="shared" si="1"/>
        <v>13500</v>
      </c>
      <c r="P11" s="106">
        <f t="shared" si="2"/>
        <v>4</v>
      </c>
      <c r="Q11" s="66">
        <f t="shared" si="3"/>
        <v>3</v>
      </c>
      <c r="R11" s="38" t="str">
        <f t="shared" si="4"/>
        <v>D4</v>
      </c>
      <c r="S11" s="38" t="str">
        <f t="shared" si="5"/>
        <v>C6</v>
      </c>
      <c r="T11" s="36" t="str">
        <f t="shared" si="6"/>
        <v>MIVARDI CZ Mohelnice</v>
      </c>
      <c r="U11" s="37">
        <f t="shared" si="7"/>
        <v>1</v>
      </c>
    </row>
    <row r="12" spans="1:21" s="37" customFormat="1" ht="25.5" customHeight="1">
      <c r="A12" s="72"/>
      <c r="B12" s="135">
        <v>19</v>
      </c>
      <c r="C12" s="119" t="s">
        <v>131</v>
      </c>
      <c r="D12" s="118" t="s">
        <v>98</v>
      </c>
      <c r="E12" s="124" t="s">
        <v>110</v>
      </c>
      <c r="F12" s="101" t="s">
        <v>92</v>
      </c>
      <c r="G12" s="102">
        <v>12</v>
      </c>
      <c r="H12" s="103">
        <f>IF($G12="","",INDEX('1. závod'!$A:$BX,$G12+5,INDEX('Základní list'!$B:$B,MATCH($F12,'Základní list'!$A:$A,0),1)))</f>
        <v>9040</v>
      </c>
      <c r="I12" s="104">
        <f>IF($G12="","",INDEX('1. závod'!$A:$BX,$G12+5,INDEX('Základní list'!$B:$B,MATCH($F12,'Základní list'!$A:$A,0),1)+1))</f>
        <v>2</v>
      </c>
      <c r="J12" s="102" t="s">
        <v>60</v>
      </c>
      <c r="K12" s="102">
        <v>3</v>
      </c>
      <c r="L12" s="103">
        <f>IF($K12="","",INDEX('2. závod'!$A:$BX,$K12+5,INDEX('Základní list'!$B:$B,MATCH($J12,'Základní list'!$A:$A,0),1)))</f>
        <v>1540</v>
      </c>
      <c r="M12" s="104">
        <f>IF($K12="","",INDEX('2. závod'!$A:$BX,$K12+5,INDEX('Základní list'!$B:$B,MATCH($J12,'Základní list'!$A:$A,0),1)+1))</f>
        <v>2</v>
      </c>
      <c r="N12" s="65">
        <f t="shared" si="0"/>
        <v>2</v>
      </c>
      <c r="O12" s="105">
        <f t="shared" si="1"/>
        <v>10580</v>
      </c>
      <c r="P12" s="106">
        <f t="shared" si="2"/>
        <v>4</v>
      </c>
      <c r="Q12" s="66">
        <f t="shared" si="3"/>
        <v>4</v>
      </c>
      <c r="R12" s="38" t="str">
        <f t="shared" si="4"/>
        <v>E12</v>
      </c>
      <c r="S12" s="38" t="str">
        <f t="shared" si="5"/>
        <v>D3</v>
      </c>
      <c r="T12" s="36" t="str">
        <f t="shared" si="6"/>
        <v>MO ČRS J.Hradec</v>
      </c>
      <c r="U12" s="37">
        <f t="shared" si="7"/>
        <v>1</v>
      </c>
    </row>
    <row r="13" spans="1:21" s="37" customFormat="1" ht="25.5" customHeight="1">
      <c r="A13" s="72"/>
      <c r="B13" s="118">
        <v>4123</v>
      </c>
      <c r="C13" s="119" t="s">
        <v>124</v>
      </c>
      <c r="D13" s="118" t="s">
        <v>98</v>
      </c>
      <c r="E13" s="124" t="s">
        <v>125</v>
      </c>
      <c r="F13" s="101" t="s">
        <v>58</v>
      </c>
      <c r="G13" s="102">
        <v>2</v>
      </c>
      <c r="H13" s="103">
        <f>IF($G13="","",INDEX('1. závod'!$A:$BX,$G13+5,INDEX('Základní list'!$B:$B,MATCH($F13,'Základní list'!$A:$A,0),1)))</f>
        <v>9110</v>
      </c>
      <c r="I13" s="104">
        <f>IF($G13="","",INDEX('1. závod'!$A:$BX,$G13+5,INDEX('Základní list'!$B:$B,MATCH($F13,'Základní list'!$A:$A,0),1)+1))</f>
        <v>1</v>
      </c>
      <c r="J13" s="102" t="s">
        <v>60</v>
      </c>
      <c r="K13" s="102">
        <v>6</v>
      </c>
      <c r="L13" s="103">
        <f>IF($K13="","",INDEX('2. závod'!$A:$BX,$K13+5,INDEX('Základní list'!$B:$B,MATCH($J13,'Základní list'!$A:$A,0),1)))</f>
        <v>1380</v>
      </c>
      <c r="M13" s="104">
        <f>IF($K13="","",INDEX('2. závod'!$A:$BX,$K13+5,INDEX('Základní list'!$B:$B,MATCH($J13,'Základní list'!$A:$A,0),1)+1))</f>
        <v>3</v>
      </c>
      <c r="N13" s="65">
        <f t="shared" si="0"/>
        <v>2</v>
      </c>
      <c r="O13" s="105">
        <f t="shared" si="1"/>
        <v>10490</v>
      </c>
      <c r="P13" s="106">
        <f t="shared" si="2"/>
        <v>4</v>
      </c>
      <c r="Q13" s="66">
        <f t="shared" si="3"/>
        <v>5</v>
      </c>
      <c r="R13" s="38" t="str">
        <f t="shared" si="4"/>
        <v>B2</v>
      </c>
      <c r="S13" s="38" t="str">
        <f t="shared" si="5"/>
        <v>D6</v>
      </c>
      <c r="T13" s="36" t="str">
        <f t="shared" si="6"/>
        <v>MIVARDI CZ Mohelnice</v>
      </c>
      <c r="U13" s="37">
        <f t="shared" si="7"/>
        <v>1</v>
      </c>
    </row>
    <row r="14" spans="1:21" s="37" customFormat="1" ht="25.5" customHeight="1">
      <c r="A14" s="72"/>
      <c r="B14" s="120">
        <v>55</v>
      </c>
      <c r="C14" s="128" t="s">
        <v>161</v>
      </c>
      <c r="D14" s="120" t="s">
        <v>98</v>
      </c>
      <c r="E14" s="124" t="s">
        <v>160</v>
      </c>
      <c r="F14" s="101" t="s">
        <v>59</v>
      </c>
      <c r="G14" s="102">
        <v>11</v>
      </c>
      <c r="H14" s="103">
        <f>IF($G14="","",INDEX('1. závod'!$A:$BX,$G14+5,INDEX('Základní list'!$B:$B,MATCH($F14,'Základní list'!$A:$A,0),1)))</f>
        <v>3820</v>
      </c>
      <c r="I14" s="104">
        <f>IF($G14="","",INDEX('1. závod'!$A:$BX,$G14+5,INDEX('Základní list'!$B:$B,MATCH($F14,'Základní list'!$A:$A,0),1)+1))</f>
        <v>2</v>
      </c>
      <c r="J14" s="102" t="s">
        <v>58</v>
      </c>
      <c r="K14" s="102">
        <v>6</v>
      </c>
      <c r="L14" s="103">
        <f>IF($K14="","",INDEX('2. závod'!$A:$BX,$K14+5,INDEX('Základní list'!$B:$B,MATCH($J14,'Základní list'!$A:$A,0),1)))</f>
        <v>2050</v>
      </c>
      <c r="M14" s="104">
        <f>IF($K14="","",INDEX('2. závod'!$A:$BX,$K14+5,INDEX('Základní list'!$B:$B,MATCH($J14,'Základní list'!$A:$A,0),1)+1))</f>
        <v>2.5</v>
      </c>
      <c r="N14" s="65">
        <f t="shared" si="0"/>
        <v>2</v>
      </c>
      <c r="O14" s="105">
        <f t="shared" si="1"/>
        <v>5870</v>
      </c>
      <c r="P14" s="106">
        <f t="shared" si="2"/>
        <v>4.5</v>
      </c>
      <c r="Q14" s="66">
        <f t="shared" si="3"/>
        <v>6</v>
      </c>
      <c r="R14" s="38" t="str">
        <f t="shared" si="4"/>
        <v>C11</v>
      </c>
      <c r="S14" s="38" t="str">
        <f t="shared" si="5"/>
        <v>B6</v>
      </c>
      <c r="T14" s="36" t="str">
        <f t="shared" si="6"/>
        <v>MO ČRS Plaňany Colmic</v>
      </c>
      <c r="U14" s="37">
        <f t="shared" si="7"/>
        <v>1</v>
      </c>
    </row>
    <row r="15" spans="1:21" s="37" customFormat="1" ht="25.5" customHeight="1">
      <c r="A15" s="72"/>
      <c r="B15" s="135">
        <v>1691</v>
      </c>
      <c r="C15" s="119" t="s">
        <v>151</v>
      </c>
      <c r="D15" s="118" t="s">
        <v>127</v>
      </c>
      <c r="E15" s="124" t="s">
        <v>152</v>
      </c>
      <c r="F15" s="101" t="s">
        <v>57</v>
      </c>
      <c r="G15" s="102">
        <v>1</v>
      </c>
      <c r="H15" s="103">
        <f>IF($G15="","",INDEX('1. závod'!$A:$BX,$G15+5,INDEX('Základní list'!$B:$B,MATCH($F15,'Základní list'!$A:$A,0),1)))</f>
        <v>21040</v>
      </c>
      <c r="I15" s="104">
        <f>IF($G15="","",INDEX('1. závod'!$A:$BX,$G15+5,INDEX('Základní list'!$B:$B,MATCH($F15,'Základní list'!$A:$A,0),1)+1))</f>
        <v>1</v>
      </c>
      <c r="J15" s="102" t="s">
        <v>58</v>
      </c>
      <c r="K15" s="102">
        <v>3</v>
      </c>
      <c r="L15" s="103">
        <f>IF($K15="","",INDEX('2. závod'!$A:$BX,$K15+5,INDEX('Základní list'!$B:$B,MATCH($J15,'Základní list'!$A:$A,0),1)))</f>
        <v>2030</v>
      </c>
      <c r="M15" s="104">
        <f>IF($K15="","",INDEX('2. závod'!$A:$BX,$K15+5,INDEX('Základní list'!$B:$B,MATCH($J15,'Základní list'!$A:$A,0),1)+1))</f>
        <v>4</v>
      </c>
      <c r="N15" s="65">
        <f t="shared" si="0"/>
        <v>2</v>
      </c>
      <c r="O15" s="105">
        <f t="shared" si="1"/>
        <v>23070</v>
      </c>
      <c r="P15" s="106">
        <f t="shared" si="2"/>
        <v>5</v>
      </c>
      <c r="Q15" s="66">
        <f t="shared" si="3"/>
        <v>7</v>
      </c>
      <c r="R15" s="38" t="str">
        <f t="shared" si="4"/>
        <v>A1</v>
      </c>
      <c r="S15" s="38" t="str">
        <f t="shared" si="5"/>
        <v>B3</v>
      </c>
      <c r="T15" s="36" t="str">
        <f t="shared" si="6"/>
        <v>RSK Cortina Sensas</v>
      </c>
      <c r="U15" s="37">
        <f t="shared" si="7"/>
        <v>1</v>
      </c>
    </row>
    <row r="16" spans="1:21" s="37" customFormat="1" ht="25.5" customHeight="1">
      <c r="A16" s="72"/>
      <c r="B16" s="121">
        <v>1929</v>
      </c>
      <c r="C16" s="129" t="s">
        <v>184</v>
      </c>
      <c r="D16" s="118" t="s">
        <v>182</v>
      </c>
      <c r="E16" s="130" t="s">
        <v>185</v>
      </c>
      <c r="F16" s="101" t="s">
        <v>57</v>
      </c>
      <c r="G16" s="102">
        <v>3</v>
      </c>
      <c r="H16" s="103">
        <f>IF($G16="","",INDEX('1. závod'!$A:$BX,$G16+5,INDEX('Základní list'!$B:$B,MATCH($F16,'Základní list'!$A:$A,0),1)))</f>
        <v>6420</v>
      </c>
      <c r="I16" s="104">
        <f>IF($G16="","",INDEX('1. závod'!$A:$BX,$G16+5,INDEX('Základní list'!$B:$B,MATCH($F16,'Základní list'!$A:$A,0),1)+1))</f>
        <v>4</v>
      </c>
      <c r="J16" s="102" t="s">
        <v>58</v>
      </c>
      <c r="K16" s="102">
        <v>9</v>
      </c>
      <c r="L16" s="103">
        <f>IF($K16="","",INDEX('2. závod'!$A:$BX,$K16+5,INDEX('Základní list'!$B:$B,MATCH($J16,'Základní list'!$A:$A,0),1)))</f>
        <v>5000</v>
      </c>
      <c r="M16" s="104">
        <f>IF($K16="","",INDEX('2. závod'!$A:$BX,$K16+5,INDEX('Základní list'!$B:$B,MATCH($J16,'Základní list'!$A:$A,0),1)+1))</f>
        <v>1</v>
      </c>
      <c r="N16" s="65">
        <f t="shared" si="0"/>
        <v>2</v>
      </c>
      <c r="O16" s="105">
        <f t="shared" si="1"/>
        <v>11420</v>
      </c>
      <c r="P16" s="106">
        <f t="shared" si="2"/>
        <v>5</v>
      </c>
      <c r="Q16" s="66">
        <f t="shared" si="3"/>
        <v>8</v>
      </c>
      <c r="R16" s="38" t="str">
        <f t="shared" si="4"/>
        <v>A3</v>
      </c>
      <c r="S16" s="38" t="str">
        <f t="shared" si="5"/>
        <v>B9</v>
      </c>
      <c r="T16" s="36" t="str">
        <f t="shared" si="6"/>
        <v>MO ČRS Mladá Boleslav</v>
      </c>
      <c r="U16" s="37">
        <f t="shared" si="7"/>
        <v>1</v>
      </c>
    </row>
    <row r="17" spans="1:21" s="37" customFormat="1" ht="25.5" customHeight="1">
      <c r="A17" s="72"/>
      <c r="B17" s="135">
        <v>3398</v>
      </c>
      <c r="C17" s="119" t="s">
        <v>183</v>
      </c>
      <c r="D17" s="118" t="s">
        <v>169</v>
      </c>
      <c r="E17" s="124" t="s">
        <v>157</v>
      </c>
      <c r="F17" s="101" t="s">
        <v>92</v>
      </c>
      <c r="G17" s="102">
        <v>2</v>
      </c>
      <c r="H17" s="103">
        <f>IF($G17="","",INDEX('1. závod'!$A:$BX,$G17+5,INDEX('Základní list'!$B:$B,MATCH($F17,'Základní list'!$A:$A,0),1)))</f>
        <v>4930</v>
      </c>
      <c r="I17" s="104">
        <f>IF($G17="","",INDEX('1. závod'!$A:$BX,$G17+5,INDEX('Základní list'!$B:$B,MATCH($F17,'Základní list'!$A:$A,0),1)+1))</f>
        <v>4</v>
      </c>
      <c r="J17" s="102" t="s">
        <v>92</v>
      </c>
      <c r="K17" s="102">
        <v>11</v>
      </c>
      <c r="L17" s="103">
        <f>IF($K17="","",INDEX('2. závod'!$A:$BX,$K17+5,INDEX('Základní list'!$B:$B,MATCH($J17,'Základní list'!$A:$A,0),1)))</f>
        <v>5040</v>
      </c>
      <c r="M17" s="104">
        <f>IF($K17="","",INDEX('2. závod'!$A:$BX,$K17+5,INDEX('Základní list'!$B:$B,MATCH($J17,'Základní list'!$A:$A,0),1)+1))</f>
        <v>1</v>
      </c>
      <c r="N17" s="65">
        <f t="shared" si="0"/>
        <v>2</v>
      </c>
      <c r="O17" s="105">
        <f t="shared" si="1"/>
        <v>9970</v>
      </c>
      <c r="P17" s="106">
        <f t="shared" si="2"/>
        <v>5</v>
      </c>
      <c r="Q17" s="66">
        <f t="shared" si="3"/>
        <v>9</v>
      </c>
      <c r="R17" s="38" t="str">
        <f t="shared" si="4"/>
        <v>E2</v>
      </c>
      <c r="S17" s="38" t="str">
        <f t="shared" si="5"/>
        <v>E11</v>
      </c>
      <c r="T17" s="36" t="str">
        <f t="shared" si="6"/>
        <v>RSK Pardubice Colmic</v>
      </c>
      <c r="U17" s="37">
        <f t="shared" si="7"/>
        <v>1</v>
      </c>
    </row>
    <row r="18" spans="1:21" s="37" customFormat="1" ht="25.5" customHeight="1">
      <c r="A18" s="72"/>
      <c r="B18" s="118">
        <v>20</v>
      </c>
      <c r="C18" s="119" t="s">
        <v>132</v>
      </c>
      <c r="D18" s="118" t="s">
        <v>98</v>
      </c>
      <c r="E18" s="124" t="s">
        <v>121</v>
      </c>
      <c r="F18" s="101" t="s">
        <v>58</v>
      </c>
      <c r="G18" s="102">
        <v>4</v>
      </c>
      <c r="H18" s="103">
        <f>IF($G18="","",INDEX('1. závod'!$A:$BX,$G18+5,INDEX('Základní list'!$B:$B,MATCH($F18,'Základní list'!$A:$A,0),1)))</f>
        <v>5110</v>
      </c>
      <c r="I18" s="104">
        <f>IF($G18="","",INDEX('1. závod'!$A:$BX,$G18+5,INDEX('Základní list'!$B:$B,MATCH($F18,'Základní list'!$A:$A,0),1)+1))</f>
        <v>4</v>
      </c>
      <c r="J18" s="102" t="s">
        <v>60</v>
      </c>
      <c r="K18" s="102">
        <v>7</v>
      </c>
      <c r="L18" s="103">
        <f>IF($K18="","",INDEX('2. závod'!$A:$BX,$K18+5,INDEX('Základní list'!$B:$B,MATCH($J18,'Základní list'!$A:$A,0),1)))</f>
        <v>2480</v>
      </c>
      <c r="M18" s="104">
        <f>IF($K18="","",INDEX('2. závod'!$A:$BX,$K18+5,INDEX('Základní list'!$B:$B,MATCH($J18,'Základní list'!$A:$A,0),1)+1))</f>
        <v>1</v>
      </c>
      <c r="N18" s="65">
        <f t="shared" si="0"/>
        <v>2</v>
      </c>
      <c r="O18" s="105">
        <f t="shared" si="1"/>
        <v>7590</v>
      </c>
      <c r="P18" s="106">
        <f t="shared" si="2"/>
        <v>5</v>
      </c>
      <c r="Q18" s="66">
        <f t="shared" si="3"/>
        <v>10</v>
      </c>
      <c r="R18" s="38" t="str">
        <f t="shared" si="4"/>
        <v>B4</v>
      </c>
      <c r="S18" s="38" t="str">
        <f t="shared" si="5"/>
        <v>D7</v>
      </c>
      <c r="T18" s="36" t="str">
        <f t="shared" si="6"/>
        <v>RSK Crazy Boys</v>
      </c>
      <c r="U18" s="37">
        <f t="shared" si="7"/>
        <v>1</v>
      </c>
    </row>
    <row r="19" spans="1:21" s="37" customFormat="1" ht="25.5" customHeight="1">
      <c r="A19" s="72"/>
      <c r="B19" s="122">
        <v>4617</v>
      </c>
      <c r="C19" s="119" t="s">
        <v>150</v>
      </c>
      <c r="D19" s="118" t="s">
        <v>98</v>
      </c>
      <c r="E19" s="124"/>
      <c r="F19" s="101" t="s">
        <v>59</v>
      </c>
      <c r="G19" s="102">
        <v>1</v>
      </c>
      <c r="H19" s="103">
        <f>IF($G19="","",INDEX('1. závod'!$A:$BX,$G19+5,INDEX('Základní list'!$B:$B,MATCH($F19,'Základní list'!$A:$A,0),1)))</f>
        <v>3590</v>
      </c>
      <c r="I19" s="104">
        <f>IF($G19="","",INDEX('1. závod'!$A:$BX,$G19+5,INDEX('Základní list'!$B:$B,MATCH($F19,'Základní list'!$A:$A,0),1)+1))</f>
        <v>3</v>
      </c>
      <c r="J19" s="102" t="s">
        <v>58</v>
      </c>
      <c r="K19" s="102">
        <v>5</v>
      </c>
      <c r="L19" s="103">
        <f>IF($K19="","",INDEX('2. závod'!$A:$BX,$K19+5,INDEX('Základní list'!$B:$B,MATCH($J19,'Základní list'!$A:$A,0),1)))</f>
        <v>2050</v>
      </c>
      <c r="M19" s="104">
        <f>IF($K19="","",INDEX('2. závod'!$A:$BX,$K19+5,INDEX('Základní list'!$B:$B,MATCH($J19,'Základní list'!$A:$A,0),1)+1))</f>
        <v>2.5</v>
      </c>
      <c r="N19" s="65">
        <f t="shared" si="0"/>
        <v>2</v>
      </c>
      <c r="O19" s="105">
        <f t="shared" si="1"/>
        <v>5640</v>
      </c>
      <c r="P19" s="106">
        <f t="shared" si="2"/>
        <v>5.5</v>
      </c>
      <c r="Q19" s="66">
        <f t="shared" si="3"/>
        <v>11</v>
      </c>
      <c r="R19" s="38" t="str">
        <f t="shared" si="4"/>
        <v>C1</v>
      </c>
      <c r="S19" s="38" t="str">
        <f t="shared" si="5"/>
        <v>B5</v>
      </c>
      <c r="T19" s="36">
        <f t="shared" si="6"/>
      </c>
      <c r="U19" s="37">
        <f t="shared" si="7"/>
        <v>1</v>
      </c>
    </row>
    <row r="20" spans="1:21" s="37" customFormat="1" ht="25.5" customHeight="1">
      <c r="A20" s="72"/>
      <c r="B20" s="118">
        <v>4</v>
      </c>
      <c r="C20" s="119" t="s">
        <v>148</v>
      </c>
      <c r="D20" s="118" t="s">
        <v>98</v>
      </c>
      <c r="E20" s="124" t="s">
        <v>125</v>
      </c>
      <c r="F20" s="101" t="s">
        <v>57</v>
      </c>
      <c r="G20" s="102">
        <v>2</v>
      </c>
      <c r="H20" s="103">
        <f>IF($G20="","",INDEX('1. závod'!$A:$BX,$G20+5,INDEX('Základní list'!$B:$B,MATCH($F20,'Základní list'!$A:$A,0),1)))</f>
        <v>13160</v>
      </c>
      <c r="I20" s="104">
        <f>IF($G20="","",INDEX('1. závod'!$A:$BX,$G20+5,INDEX('Základní list'!$B:$B,MATCH($F20,'Základní list'!$A:$A,0),1)+1))</f>
        <v>2</v>
      </c>
      <c r="J20" s="102" t="s">
        <v>92</v>
      </c>
      <c r="K20" s="102">
        <v>1</v>
      </c>
      <c r="L20" s="103">
        <f>IF($K20="","",INDEX('2. závod'!$A:$BX,$K20+5,INDEX('Základní list'!$B:$B,MATCH($J20,'Základní list'!$A:$A,0),1)))</f>
        <v>1420</v>
      </c>
      <c r="M20" s="104">
        <f>IF($K20="","",INDEX('2. závod'!$A:$BX,$K20+5,INDEX('Základní list'!$B:$B,MATCH($J20,'Základní list'!$A:$A,0),1)+1))</f>
        <v>4</v>
      </c>
      <c r="N20" s="65">
        <f t="shared" si="0"/>
        <v>2</v>
      </c>
      <c r="O20" s="105">
        <f t="shared" si="1"/>
        <v>14580</v>
      </c>
      <c r="P20" s="106">
        <f t="shared" si="2"/>
        <v>6</v>
      </c>
      <c r="Q20" s="66">
        <f t="shared" si="3"/>
        <v>12</v>
      </c>
      <c r="R20" s="38" t="str">
        <f t="shared" si="4"/>
        <v>A2</v>
      </c>
      <c r="S20" s="38" t="str">
        <f t="shared" si="5"/>
        <v>E1</v>
      </c>
      <c r="T20" s="36" t="str">
        <f t="shared" si="6"/>
        <v>MIVARDI CZ Mohelnice</v>
      </c>
      <c r="U20" s="37">
        <f t="shared" si="7"/>
        <v>1</v>
      </c>
    </row>
    <row r="21" spans="1:21" s="37" customFormat="1" ht="25.5" customHeight="1">
      <c r="A21" s="72"/>
      <c r="B21" s="118">
        <v>3</v>
      </c>
      <c r="C21" s="119" t="s">
        <v>193</v>
      </c>
      <c r="D21" s="118" t="s">
        <v>98</v>
      </c>
      <c r="E21" s="124" t="s">
        <v>130</v>
      </c>
      <c r="F21" s="101" t="s">
        <v>60</v>
      </c>
      <c r="G21" s="102">
        <v>11</v>
      </c>
      <c r="H21" s="103">
        <f>IF($G21="","",INDEX('1. závod'!$A:$BX,$G21+5,INDEX('Základní list'!$B:$B,MATCH($F21,'Základní list'!$A:$A,0),1)))</f>
        <v>7160</v>
      </c>
      <c r="I21" s="104">
        <f>IF($G21="","",INDEX('1. závod'!$A:$BX,$G21+5,INDEX('Základní list'!$B:$B,MATCH($F21,'Základní list'!$A:$A,0),1)+1))</f>
        <v>2</v>
      </c>
      <c r="J21" s="102" t="s">
        <v>57</v>
      </c>
      <c r="K21" s="102">
        <v>4</v>
      </c>
      <c r="L21" s="103">
        <f>IF($K21="","",INDEX('2. závod'!$A:$BX,$K21+5,INDEX('Základní list'!$B:$B,MATCH($J21,'Základní list'!$A:$A,0),1)))</f>
        <v>2000</v>
      </c>
      <c r="M21" s="104">
        <f>IF($K21="","",INDEX('2. závod'!$A:$BX,$K21+5,INDEX('Základní list'!$B:$B,MATCH($J21,'Základní list'!$A:$A,0),1)+1))</f>
        <v>4</v>
      </c>
      <c r="N21" s="65">
        <f t="shared" si="0"/>
        <v>2</v>
      </c>
      <c r="O21" s="105">
        <f t="shared" si="1"/>
        <v>9160</v>
      </c>
      <c r="P21" s="106">
        <f t="shared" si="2"/>
        <v>6</v>
      </c>
      <c r="Q21" s="66">
        <f t="shared" si="3"/>
        <v>13</v>
      </c>
      <c r="R21" s="38" t="str">
        <f t="shared" si="4"/>
        <v>D11</v>
      </c>
      <c r="S21" s="38" t="str">
        <f t="shared" si="5"/>
        <v>A4</v>
      </c>
      <c r="T21" s="36" t="str">
        <f t="shared" si="6"/>
        <v>MILO Loštice</v>
      </c>
      <c r="U21" s="37">
        <f t="shared" si="7"/>
        <v>1</v>
      </c>
    </row>
    <row r="22" spans="1:21" s="37" customFormat="1" ht="25.5" customHeight="1">
      <c r="A22" s="72"/>
      <c r="B22" s="121">
        <v>2</v>
      </c>
      <c r="C22" s="129" t="s">
        <v>129</v>
      </c>
      <c r="D22" s="121" t="s">
        <v>98</v>
      </c>
      <c r="E22" s="130" t="s">
        <v>130</v>
      </c>
      <c r="F22" s="101" t="s">
        <v>59</v>
      </c>
      <c r="G22" s="102">
        <v>12</v>
      </c>
      <c r="H22" s="103">
        <f>IF($G22="","",INDEX('1. závod'!$A:$BX,$G22+5,INDEX('Základní list'!$B:$B,MATCH($F22,'Základní list'!$A:$A,0),1)))</f>
        <v>2940</v>
      </c>
      <c r="I22" s="104">
        <f>IF($G22="","",INDEX('1. závod'!$A:$BX,$G22+5,INDEX('Základní list'!$B:$B,MATCH($F22,'Základní list'!$A:$A,0),1)+1))</f>
        <v>5</v>
      </c>
      <c r="J22" s="102" t="s">
        <v>59</v>
      </c>
      <c r="K22" s="102">
        <v>10</v>
      </c>
      <c r="L22" s="103">
        <f>IF($K22="","",INDEX('2. závod'!$A:$BX,$K22+5,INDEX('Základní list'!$B:$B,MATCH($J22,'Základní list'!$A:$A,0),1)))</f>
        <v>1820</v>
      </c>
      <c r="M22" s="104">
        <f>IF($K22="","",INDEX('2. závod'!$A:$BX,$K22+5,INDEX('Základní list'!$B:$B,MATCH($J22,'Základní list'!$A:$A,0),1)+1))</f>
        <v>1</v>
      </c>
      <c r="N22" s="65">
        <f t="shared" si="0"/>
        <v>2</v>
      </c>
      <c r="O22" s="105">
        <f t="shared" si="1"/>
        <v>4760</v>
      </c>
      <c r="P22" s="106">
        <f t="shared" si="2"/>
        <v>6</v>
      </c>
      <c r="Q22" s="66">
        <f t="shared" si="3"/>
        <v>14</v>
      </c>
      <c r="R22" s="38" t="str">
        <f t="shared" si="4"/>
        <v>C12</v>
      </c>
      <c r="S22" s="38" t="str">
        <f t="shared" si="5"/>
        <v>C10</v>
      </c>
      <c r="T22" s="36" t="str">
        <f t="shared" si="6"/>
        <v>MILO Loštice</v>
      </c>
      <c r="U22" s="37">
        <f t="shared" si="7"/>
        <v>1</v>
      </c>
    </row>
    <row r="23" spans="1:21" s="37" customFormat="1" ht="25.5" customHeight="1">
      <c r="A23" s="72"/>
      <c r="B23" s="118">
        <v>2954</v>
      </c>
      <c r="C23" s="119" t="s">
        <v>177</v>
      </c>
      <c r="D23" s="118" t="s">
        <v>169</v>
      </c>
      <c r="E23" s="124" t="s">
        <v>178</v>
      </c>
      <c r="F23" s="101" t="s">
        <v>60</v>
      </c>
      <c r="G23" s="102">
        <v>6</v>
      </c>
      <c r="H23" s="103">
        <f>IF($G23="","",INDEX('1. závod'!$A:$BX,$G23+5,INDEX('Základní list'!$B:$B,MATCH($F23,'Základní list'!$A:$A,0),1)))</f>
        <v>3640</v>
      </c>
      <c r="I23" s="104">
        <f>IF($G23="","",INDEX('1. závod'!$A:$BX,$G23+5,INDEX('Základní list'!$B:$B,MATCH($F23,'Základní list'!$A:$A,0),1)+1))</f>
        <v>5</v>
      </c>
      <c r="J23" s="102" t="s">
        <v>57</v>
      </c>
      <c r="K23" s="102">
        <v>7</v>
      </c>
      <c r="L23" s="103">
        <f>IF($K23="","",INDEX('2. závod'!$A:$BX,$K23+5,INDEX('Základní list'!$B:$B,MATCH($J23,'Základní list'!$A:$A,0),1)))</f>
        <v>3100</v>
      </c>
      <c r="M23" s="104">
        <f>IF($K23="","",INDEX('2. závod'!$A:$BX,$K23+5,INDEX('Základní list'!$B:$B,MATCH($J23,'Základní list'!$A:$A,0),1)+1))</f>
        <v>2</v>
      </c>
      <c r="N23" s="65">
        <f t="shared" si="0"/>
        <v>2</v>
      </c>
      <c r="O23" s="105">
        <f t="shared" si="1"/>
        <v>6740</v>
      </c>
      <c r="P23" s="106">
        <f t="shared" si="2"/>
        <v>7</v>
      </c>
      <c r="Q23" s="66">
        <f t="shared" si="3"/>
        <v>15</v>
      </c>
      <c r="R23" s="38" t="str">
        <f t="shared" si="4"/>
        <v>D6</v>
      </c>
      <c r="S23" s="38" t="str">
        <f t="shared" si="5"/>
        <v>A7</v>
      </c>
      <c r="T23" s="36" t="str">
        <f t="shared" si="6"/>
        <v>MO ČRS Stod</v>
      </c>
      <c r="U23" s="37">
        <f t="shared" si="7"/>
        <v>1</v>
      </c>
    </row>
    <row r="24" spans="1:21" s="37" customFormat="1" ht="25.5" customHeight="1">
      <c r="A24" s="72"/>
      <c r="B24" s="118">
        <v>1671</v>
      </c>
      <c r="C24" s="119" t="s">
        <v>136</v>
      </c>
      <c r="D24" s="118" t="s">
        <v>98</v>
      </c>
      <c r="E24" s="124" t="s">
        <v>121</v>
      </c>
      <c r="F24" s="101" t="s">
        <v>58</v>
      </c>
      <c r="G24" s="102">
        <v>9</v>
      </c>
      <c r="H24" s="103">
        <f>IF($G24="","",INDEX('1. závod'!$A:$BX,$G24+5,INDEX('Základní list'!$B:$B,MATCH($F24,'Základní list'!$A:$A,0),1)))</f>
        <v>7880</v>
      </c>
      <c r="I24" s="104">
        <f>IF($G24="","",INDEX('1. závod'!$A:$BX,$G24+5,INDEX('Základní list'!$B:$B,MATCH($F24,'Základní list'!$A:$A,0),1)+1))</f>
        <v>2</v>
      </c>
      <c r="J24" s="102" t="s">
        <v>92</v>
      </c>
      <c r="K24" s="102">
        <v>2</v>
      </c>
      <c r="L24" s="103">
        <f>IF($K24="","",INDEX('2. závod'!$A:$BX,$K24+5,INDEX('Základní list'!$B:$B,MATCH($J24,'Základní list'!$A:$A,0),1)))</f>
        <v>800</v>
      </c>
      <c r="M24" s="104">
        <f>IF($K24="","",INDEX('2. závod'!$A:$BX,$K24+5,INDEX('Základní list'!$B:$B,MATCH($J24,'Základní list'!$A:$A,0),1)+1))</f>
        <v>6</v>
      </c>
      <c r="N24" s="65">
        <f t="shared" si="0"/>
        <v>2</v>
      </c>
      <c r="O24" s="105">
        <f t="shared" si="1"/>
        <v>8680</v>
      </c>
      <c r="P24" s="106">
        <f t="shared" si="2"/>
        <v>8</v>
      </c>
      <c r="Q24" s="66">
        <f t="shared" si="3"/>
        <v>16</v>
      </c>
      <c r="R24" s="38" t="str">
        <f t="shared" si="4"/>
        <v>B9</v>
      </c>
      <c r="S24" s="38" t="str">
        <f t="shared" si="5"/>
        <v>E2</v>
      </c>
      <c r="T24" s="36" t="str">
        <f t="shared" si="6"/>
        <v>RSK Crazy Boys</v>
      </c>
      <c r="U24" s="37">
        <f t="shared" si="7"/>
        <v>1</v>
      </c>
    </row>
    <row r="25" spans="1:21" s="37" customFormat="1" ht="25.5" customHeight="1">
      <c r="A25" s="72"/>
      <c r="B25" s="118">
        <v>1104</v>
      </c>
      <c r="C25" s="119" t="s">
        <v>164</v>
      </c>
      <c r="D25" s="118" t="s">
        <v>98</v>
      </c>
      <c r="E25" s="124" t="s">
        <v>155</v>
      </c>
      <c r="F25" s="101" t="s">
        <v>57</v>
      </c>
      <c r="G25" s="102">
        <v>5</v>
      </c>
      <c r="H25" s="103">
        <f>IF($G25="","",INDEX('1. závod'!$A:$BX,$G25+5,INDEX('Základní list'!$B:$B,MATCH($F25,'Základní list'!$A:$A,0),1)))</f>
        <v>6580</v>
      </c>
      <c r="I25" s="104">
        <f>IF($G25="","",INDEX('1. závod'!$A:$BX,$G25+5,INDEX('Základní list'!$B:$B,MATCH($F25,'Základní list'!$A:$A,0),1)+1))</f>
        <v>3</v>
      </c>
      <c r="J25" s="102" t="s">
        <v>58</v>
      </c>
      <c r="K25" s="102">
        <v>1</v>
      </c>
      <c r="L25" s="103">
        <f>IF($K25="","",INDEX('2. závod'!$A:$BX,$K25+5,INDEX('Základní list'!$B:$B,MATCH($J25,'Základní list'!$A:$A,0),1)))</f>
        <v>1260</v>
      </c>
      <c r="M25" s="104">
        <f>IF($K25="","",INDEX('2. závod'!$A:$BX,$K25+5,INDEX('Základní list'!$B:$B,MATCH($J25,'Základní list'!$A:$A,0),1)+1))</f>
        <v>5</v>
      </c>
      <c r="N25" s="65">
        <f t="shared" si="0"/>
        <v>2</v>
      </c>
      <c r="O25" s="105">
        <f t="shared" si="1"/>
        <v>7840</v>
      </c>
      <c r="P25" s="106">
        <f t="shared" si="2"/>
        <v>8</v>
      </c>
      <c r="Q25" s="66">
        <f t="shared" si="3"/>
        <v>17</v>
      </c>
      <c r="R25" s="38" t="str">
        <f t="shared" si="4"/>
        <v>A5</v>
      </c>
      <c r="S25" s="38" t="str">
        <f t="shared" si="5"/>
        <v>B1</v>
      </c>
      <c r="T25" s="36" t="str">
        <f t="shared" si="6"/>
        <v>MO ČRS Pha 4 - Nusle</v>
      </c>
      <c r="U25" s="37">
        <f t="shared" si="7"/>
        <v>1</v>
      </c>
    </row>
    <row r="26" spans="1:21" s="37" customFormat="1" ht="25.5" customHeight="1">
      <c r="A26" s="72"/>
      <c r="B26" s="118">
        <v>1584</v>
      </c>
      <c r="C26" s="119" t="s">
        <v>203</v>
      </c>
      <c r="D26" s="118" t="s">
        <v>127</v>
      </c>
      <c r="E26" s="124" t="s">
        <v>160</v>
      </c>
      <c r="F26" s="101" t="s">
        <v>59</v>
      </c>
      <c r="G26" s="102">
        <v>2</v>
      </c>
      <c r="H26" s="103">
        <f>IF($G26="","",INDEX('1. závod'!$A:$BX,$G26+5,INDEX('Základní list'!$B:$B,MATCH($F26,'Základní list'!$A:$A,0),1)))</f>
        <v>2770</v>
      </c>
      <c r="I26" s="104">
        <f>IF($G26="","",INDEX('1. závod'!$A:$BX,$G26+5,INDEX('Základní list'!$B:$B,MATCH($F26,'Základní list'!$A:$A,0),1)+1))</f>
        <v>6</v>
      </c>
      <c r="J26" s="102" t="s">
        <v>92</v>
      </c>
      <c r="K26" s="102">
        <v>9</v>
      </c>
      <c r="L26" s="103">
        <f>IF($K26="","",INDEX('2. závod'!$A:$BX,$K26+5,INDEX('Základní list'!$B:$B,MATCH($J26,'Základní list'!$A:$A,0),1)))</f>
        <v>2620</v>
      </c>
      <c r="M26" s="104">
        <f>IF($K26="","",INDEX('2. závod'!$A:$BX,$K26+5,INDEX('Základní list'!$B:$B,MATCH($J26,'Základní list'!$A:$A,0),1)+1))</f>
        <v>3</v>
      </c>
      <c r="N26" s="65">
        <f t="shared" si="0"/>
        <v>2</v>
      </c>
      <c r="O26" s="105">
        <f t="shared" si="1"/>
        <v>5390</v>
      </c>
      <c r="P26" s="106">
        <f t="shared" si="2"/>
        <v>9</v>
      </c>
      <c r="Q26" s="66">
        <f t="shared" si="3"/>
        <v>18</v>
      </c>
      <c r="R26" s="38" t="str">
        <f t="shared" si="4"/>
        <v>C2</v>
      </c>
      <c r="S26" s="38" t="str">
        <f t="shared" si="5"/>
        <v>E9</v>
      </c>
      <c r="T26" s="36" t="str">
        <f t="shared" si="6"/>
        <v>MO ČRS Plaňany Colmic</v>
      </c>
      <c r="U26" s="37">
        <f t="shared" si="7"/>
        <v>1</v>
      </c>
    </row>
    <row r="27" spans="1:21" s="37" customFormat="1" ht="25.5" customHeight="1">
      <c r="A27" s="72"/>
      <c r="B27" s="118">
        <v>1853</v>
      </c>
      <c r="C27" s="119" t="s">
        <v>172</v>
      </c>
      <c r="D27" s="118" t="s">
        <v>169</v>
      </c>
      <c r="E27" s="124" t="s">
        <v>173</v>
      </c>
      <c r="F27" s="101" t="s">
        <v>60</v>
      </c>
      <c r="G27" s="102">
        <v>5</v>
      </c>
      <c r="H27" s="103">
        <f>IF($G27="","",INDEX('1. závod'!$A:$BX,$G27+5,INDEX('Základní list'!$B:$B,MATCH($F27,'Základní list'!$A:$A,0),1)))</f>
        <v>4300</v>
      </c>
      <c r="I27" s="104">
        <f>IF($G27="","",INDEX('1. závod'!$A:$BX,$G27+5,INDEX('Základní list'!$B:$B,MATCH($F27,'Základní list'!$A:$A,0),1)+1))</f>
        <v>4</v>
      </c>
      <c r="J27" s="102" t="s">
        <v>59</v>
      </c>
      <c r="K27" s="102">
        <v>1</v>
      </c>
      <c r="L27" s="103">
        <f>IF($K27="","",INDEX('2. závod'!$A:$BX,$K27+5,INDEX('Základní list'!$B:$B,MATCH($J27,'Základní list'!$A:$A,0),1)))</f>
        <v>580</v>
      </c>
      <c r="M27" s="104">
        <f>IF($K27="","",INDEX('2. závod'!$A:$BX,$K27+5,INDEX('Základní list'!$B:$B,MATCH($J27,'Základní list'!$A:$A,0),1)+1))</f>
        <v>5</v>
      </c>
      <c r="N27" s="65">
        <f t="shared" si="0"/>
        <v>2</v>
      </c>
      <c r="O27" s="105">
        <f t="shared" si="1"/>
        <v>4880</v>
      </c>
      <c r="P27" s="106">
        <f t="shared" si="2"/>
        <v>9</v>
      </c>
      <c r="Q27" s="66">
        <f t="shared" si="3"/>
        <v>19</v>
      </c>
      <c r="R27" s="38" t="str">
        <f t="shared" si="4"/>
        <v>D5</v>
      </c>
      <c r="S27" s="38" t="str">
        <f t="shared" si="5"/>
        <v>C1</v>
      </c>
      <c r="T27" s="36" t="str">
        <f t="shared" si="6"/>
        <v>MO ČRS J.Hradec </v>
      </c>
      <c r="U27" s="37">
        <f t="shared" si="7"/>
        <v>1</v>
      </c>
    </row>
    <row r="28" spans="1:21" s="37" customFormat="1" ht="25.5" customHeight="1">
      <c r="A28" s="72"/>
      <c r="B28" s="136">
        <v>2667</v>
      </c>
      <c r="C28" s="119" t="s">
        <v>149</v>
      </c>
      <c r="D28" s="118" t="s">
        <v>98</v>
      </c>
      <c r="E28" s="124" t="s">
        <v>143</v>
      </c>
      <c r="F28" s="101" t="s">
        <v>92</v>
      </c>
      <c r="G28" s="102">
        <v>6</v>
      </c>
      <c r="H28" s="103">
        <f>IF($G28="","",INDEX('1. závod'!$A:$BX,$G28+5,INDEX('Základní list'!$B:$B,MATCH($F28,'Základní list'!$A:$A,0),1)))</f>
        <v>1480</v>
      </c>
      <c r="I28" s="104">
        <f>IF($G28="","",INDEX('1. závod'!$A:$BX,$G28+5,INDEX('Základní list'!$B:$B,MATCH($F28,'Základní list'!$A:$A,0),1)+1))</f>
        <v>9</v>
      </c>
      <c r="J28" s="102" t="s">
        <v>57</v>
      </c>
      <c r="K28" s="102">
        <v>1</v>
      </c>
      <c r="L28" s="103">
        <f>IF($K28="","",INDEX('2. závod'!$A:$BX,$K28+5,INDEX('Základní list'!$B:$B,MATCH($J28,'Základní list'!$A:$A,0),1)))</f>
        <v>5680</v>
      </c>
      <c r="M28" s="104">
        <f>IF($K28="","",INDEX('2. závod'!$A:$BX,$K28+5,INDEX('Základní list'!$B:$B,MATCH($J28,'Základní list'!$A:$A,0),1)+1))</f>
        <v>1</v>
      </c>
      <c r="N28" s="65">
        <f t="shared" si="0"/>
        <v>2</v>
      </c>
      <c r="O28" s="105">
        <f t="shared" si="1"/>
        <v>7160</v>
      </c>
      <c r="P28" s="106">
        <f t="shared" si="2"/>
        <v>10</v>
      </c>
      <c r="Q28" s="66">
        <f t="shared" si="3"/>
        <v>20</v>
      </c>
      <c r="R28" s="38" t="str">
        <f t="shared" si="4"/>
        <v>E6</v>
      </c>
      <c r="S28" s="38" t="str">
        <f t="shared" si="5"/>
        <v>A1</v>
      </c>
      <c r="T28" s="36" t="str">
        <f t="shared" si="6"/>
        <v>MO ČRS Plzeň</v>
      </c>
      <c r="U28" s="37">
        <f t="shared" si="7"/>
        <v>1</v>
      </c>
    </row>
    <row r="29" spans="1:21" s="37" customFormat="1" ht="25.5" customHeight="1">
      <c r="A29" s="72"/>
      <c r="B29" s="118">
        <v>1100</v>
      </c>
      <c r="C29" s="119" t="s">
        <v>163</v>
      </c>
      <c r="D29" s="118" t="s">
        <v>127</v>
      </c>
      <c r="E29" s="124" t="s">
        <v>155</v>
      </c>
      <c r="F29" s="101" t="s">
        <v>92</v>
      </c>
      <c r="G29" s="102">
        <v>10</v>
      </c>
      <c r="H29" s="103">
        <f>IF($G29="","",INDEX('1. závod'!$A:$BX,$G29+5,INDEX('Základní list'!$B:$B,MATCH($F29,'Základní list'!$A:$A,0),1)))</f>
        <v>4760</v>
      </c>
      <c r="I29" s="104">
        <f>IF($G29="","",INDEX('1. závod'!$A:$BX,$G29+5,INDEX('Základní list'!$B:$B,MATCH($F29,'Základní list'!$A:$A,0),1)+1))</f>
        <v>5</v>
      </c>
      <c r="J29" s="102" t="s">
        <v>57</v>
      </c>
      <c r="K29" s="102">
        <v>9</v>
      </c>
      <c r="L29" s="103">
        <f>IF($K29="","",INDEX('2. závod'!$A:$BX,$K29+5,INDEX('Základní list'!$B:$B,MATCH($J29,'Základní list'!$A:$A,0),1)))</f>
        <v>1930</v>
      </c>
      <c r="M29" s="104">
        <f>IF($K29="","",INDEX('2. závod'!$A:$BX,$K29+5,INDEX('Základní list'!$B:$B,MATCH($J29,'Základní list'!$A:$A,0),1)+1))</f>
        <v>5</v>
      </c>
      <c r="N29" s="65">
        <f t="shared" si="0"/>
        <v>2</v>
      </c>
      <c r="O29" s="105">
        <f t="shared" si="1"/>
        <v>6690</v>
      </c>
      <c r="P29" s="106">
        <f t="shared" si="2"/>
        <v>10</v>
      </c>
      <c r="Q29" s="66">
        <f t="shared" si="3"/>
        <v>21</v>
      </c>
      <c r="R29" s="38" t="str">
        <f t="shared" si="4"/>
        <v>E10</v>
      </c>
      <c r="S29" s="38" t="str">
        <f t="shared" si="5"/>
        <v>A9</v>
      </c>
      <c r="T29" s="36" t="str">
        <f t="shared" si="6"/>
        <v>MO ČRS Pha 4 - Nusle</v>
      </c>
      <c r="U29" s="37">
        <f t="shared" si="7"/>
        <v>1</v>
      </c>
    </row>
    <row r="30" spans="1:21" s="37" customFormat="1" ht="25.5" customHeight="1">
      <c r="A30" s="72"/>
      <c r="B30" s="120">
        <v>2461</v>
      </c>
      <c r="C30" s="128" t="s">
        <v>176</v>
      </c>
      <c r="D30" s="118" t="s">
        <v>169</v>
      </c>
      <c r="E30" s="124" t="s">
        <v>135</v>
      </c>
      <c r="F30" s="101" t="s">
        <v>92</v>
      </c>
      <c r="G30" s="102">
        <v>3</v>
      </c>
      <c r="H30" s="103">
        <f>IF($G30="","",INDEX('1. závod'!$A:$BX,$G30+5,INDEX('Základní list'!$B:$B,MATCH($F30,'Základní list'!$A:$A,0),1)))</f>
        <v>2230</v>
      </c>
      <c r="I30" s="104">
        <f>IF($G30="","",INDEX('1. závod'!$A:$BX,$G30+5,INDEX('Základní list'!$B:$B,MATCH($F30,'Základní list'!$A:$A,0),1)+1))</f>
        <v>7</v>
      </c>
      <c r="J30" s="102" t="s">
        <v>57</v>
      </c>
      <c r="K30" s="102">
        <v>2</v>
      </c>
      <c r="L30" s="103">
        <f>IF($K30="","",INDEX('2. závod'!$A:$BX,$K30+5,INDEX('Základní list'!$B:$B,MATCH($J30,'Základní list'!$A:$A,0),1)))</f>
        <v>2400</v>
      </c>
      <c r="M30" s="104">
        <f>IF($K30="","",INDEX('2. závod'!$A:$BX,$K30+5,INDEX('Základní list'!$B:$B,MATCH($J30,'Základní list'!$A:$A,0),1)+1))</f>
        <v>3</v>
      </c>
      <c r="N30" s="65">
        <f t="shared" si="0"/>
        <v>2</v>
      </c>
      <c r="O30" s="105">
        <f t="shared" si="1"/>
        <v>4630</v>
      </c>
      <c r="P30" s="106">
        <f t="shared" si="2"/>
        <v>10</v>
      </c>
      <c r="Q30" s="66">
        <f t="shared" si="3"/>
        <v>22</v>
      </c>
      <c r="R30" s="38" t="str">
        <f t="shared" si="4"/>
        <v>E3</v>
      </c>
      <c r="S30" s="38" t="str">
        <f t="shared" si="5"/>
        <v>A2</v>
      </c>
      <c r="T30" s="36" t="str">
        <f t="shared" si="6"/>
        <v>MO ČRS Loštice</v>
      </c>
      <c r="U30" s="37">
        <f t="shared" si="7"/>
        <v>1</v>
      </c>
    </row>
    <row r="31" spans="1:21" s="37" customFormat="1" ht="25.5" customHeight="1">
      <c r="A31" s="72"/>
      <c r="B31" s="118">
        <v>79</v>
      </c>
      <c r="C31" s="119" t="s">
        <v>147</v>
      </c>
      <c r="D31" s="118" t="s">
        <v>98</v>
      </c>
      <c r="E31" s="124" t="s">
        <v>204</v>
      </c>
      <c r="F31" s="101" t="s">
        <v>58</v>
      </c>
      <c r="G31" s="102">
        <v>8</v>
      </c>
      <c r="H31" s="103">
        <f>IF($G31="","",INDEX('1. závod'!$A:$BX,$G31+5,INDEX('Základní list'!$B:$B,MATCH($F31,'Základní list'!$A:$A,0),1)))</f>
        <v>4290</v>
      </c>
      <c r="I31" s="104">
        <f>IF($G31="","",INDEX('1. závod'!$A:$BX,$G31+5,INDEX('Základní list'!$B:$B,MATCH($F31,'Základní list'!$A:$A,0),1)+1))</f>
        <v>6</v>
      </c>
      <c r="J31" s="102" t="s">
        <v>92</v>
      </c>
      <c r="K31" s="102">
        <v>8</v>
      </c>
      <c r="L31" s="103">
        <f>IF($K31="","",INDEX('2. závod'!$A:$BX,$K31+5,INDEX('Základní list'!$B:$B,MATCH($J31,'Základní list'!$A:$A,0),1)))</f>
        <v>1240</v>
      </c>
      <c r="M31" s="104">
        <f>IF($K31="","",INDEX('2. závod'!$A:$BX,$K31+5,INDEX('Základní list'!$B:$B,MATCH($J31,'Základní list'!$A:$A,0),1)+1))</f>
        <v>5</v>
      </c>
      <c r="N31" s="65">
        <f t="shared" si="0"/>
        <v>2</v>
      </c>
      <c r="O31" s="105">
        <f t="shared" si="1"/>
        <v>5530</v>
      </c>
      <c r="P31" s="106">
        <f t="shared" si="2"/>
        <v>11</v>
      </c>
      <c r="Q31" s="66">
        <f t="shared" si="3"/>
        <v>23</v>
      </c>
      <c r="R31" s="38" t="str">
        <f t="shared" si="4"/>
        <v>B8</v>
      </c>
      <c r="S31" s="38" t="str">
        <f t="shared" si="5"/>
        <v>E8</v>
      </c>
      <c r="T31" s="36" t="str">
        <f t="shared" si="6"/>
        <v>AWAS DRENNAN</v>
      </c>
      <c r="U31" s="37">
        <f t="shared" si="7"/>
        <v>1</v>
      </c>
    </row>
    <row r="32" spans="1:21" s="37" customFormat="1" ht="25.5" customHeight="1">
      <c r="A32" s="72"/>
      <c r="B32" s="118">
        <v>2955</v>
      </c>
      <c r="C32" s="119" t="s">
        <v>168</v>
      </c>
      <c r="D32" s="118" t="s">
        <v>169</v>
      </c>
      <c r="E32" s="124" t="s">
        <v>170</v>
      </c>
      <c r="F32" s="101" t="s">
        <v>60</v>
      </c>
      <c r="G32" s="102">
        <v>9</v>
      </c>
      <c r="H32" s="103">
        <f>IF($G32="","",INDEX('1. závod'!$A:$BX,$G32+5,INDEX('Základní list'!$B:$B,MATCH($F32,'Základní list'!$A:$A,0),1)))</f>
        <v>4570</v>
      </c>
      <c r="I32" s="104">
        <f>IF($G32="","",INDEX('1. závod'!$A:$BX,$G32+5,INDEX('Základní list'!$B:$B,MATCH($F32,'Základní list'!$A:$A,0),1)+1))</f>
        <v>3</v>
      </c>
      <c r="J32" s="102" t="s">
        <v>57</v>
      </c>
      <c r="K32" s="102">
        <v>5</v>
      </c>
      <c r="L32" s="103">
        <f>IF($K32="","",INDEX('2. závod'!$A:$BX,$K32+5,INDEX('Základní list'!$B:$B,MATCH($J32,'Základní list'!$A:$A,0),1)))</f>
        <v>870</v>
      </c>
      <c r="M32" s="104">
        <f>IF($K32="","",INDEX('2. závod'!$A:$BX,$K32+5,INDEX('Základní list'!$B:$B,MATCH($J32,'Základní list'!$A:$A,0),1)+1))</f>
        <v>8</v>
      </c>
      <c r="N32" s="65">
        <f t="shared" si="0"/>
        <v>2</v>
      </c>
      <c r="O32" s="105">
        <f t="shared" si="1"/>
        <v>5440</v>
      </c>
      <c r="P32" s="106">
        <f t="shared" si="2"/>
        <v>11</v>
      </c>
      <c r="Q32" s="66">
        <f t="shared" si="3"/>
        <v>24</v>
      </c>
      <c r="R32" s="38" t="str">
        <f t="shared" si="4"/>
        <v>D9</v>
      </c>
      <c r="S32" s="38" t="str">
        <f t="shared" si="5"/>
        <v>A5</v>
      </c>
      <c r="T32" s="36" t="str">
        <f t="shared" si="6"/>
        <v>MO ČRS Přeštice</v>
      </c>
      <c r="U32" s="37">
        <f t="shared" si="7"/>
        <v>1</v>
      </c>
    </row>
    <row r="33" spans="1:21" s="37" customFormat="1" ht="25.5" customHeight="1">
      <c r="A33" s="72"/>
      <c r="B33" s="118">
        <v>907</v>
      </c>
      <c r="C33" s="119" t="s">
        <v>146</v>
      </c>
      <c r="D33" s="118" t="s">
        <v>98</v>
      </c>
      <c r="E33" s="124" t="s">
        <v>133</v>
      </c>
      <c r="F33" s="101" t="s">
        <v>59</v>
      </c>
      <c r="G33" s="102">
        <v>3</v>
      </c>
      <c r="H33" s="103">
        <f>IF($G33="","",INDEX('1. závod'!$A:$BX,$G33+5,INDEX('Základní list'!$B:$B,MATCH($F33,'Základní list'!$A:$A,0),1)))</f>
        <v>3500</v>
      </c>
      <c r="I33" s="104">
        <f>IF($G33="","",INDEX('1. závod'!$A:$BX,$G33+5,INDEX('Základní list'!$B:$B,MATCH($F33,'Základní list'!$A:$A,0),1)+1))</f>
        <v>4</v>
      </c>
      <c r="J33" s="102" t="s">
        <v>60</v>
      </c>
      <c r="K33" s="102">
        <v>2</v>
      </c>
      <c r="L33" s="103">
        <f>IF($K33="","",INDEX('2. závod'!$A:$BX,$K33+5,INDEX('Základní list'!$B:$B,MATCH($J33,'Základní list'!$A:$A,0),1)))</f>
        <v>540</v>
      </c>
      <c r="M33" s="104">
        <f>IF($K33="","",INDEX('2. závod'!$A:$BX,$K33+5,INDEX('Základní list'!$B:$B,MATCH($J33,'Základní list'!$A:$A,0),1)+1))</f>
        <v>7</v>
      </c>
      <c r="N33" s="65">
        <f t="shared" si="0"/>
        <v>2</v>
      </c>
      <c r="O33" s="105">
        <f t="shared" si="1"/>
        <v>4040</v>
      </c>
      <c r="P33" s="106">
        <f t="shared" si="2"/>
        <v>11</v>
      </c>
      <c r="Q33" s="66">
        <f t="shared" si="3"/>
        <v>25</v>
      </c>
      <c r="R33" s="38" t="str">
        <f t="shared" si="4"/>
        <v>C3</v>
      </c>
      <c r="S33" s="38" t="str">
        <f t="shared" si="5"/>
        <v>D2</v>
      </c>
      <c r="T33" s="36" t="str">
        <f t="shared" si="6"/>
        <v>Team Timár CZ</v>
      </c>
      <c r="U33" s="37">
        <f t="shared" si="7"/>
        <v>1</v>
      </c>
    </row>
    <row r="34" spans="1:21" s="37" customFormat="1" ht="25.5" customHeight="1">
      <c r="A34" s="72"/>
      <c r="B34" s="118">
        <v>2956</v>
      </c>
      <c r="C34" s="119" t="s">
        <v>171</v>
      </c>
      <c r="D34" s="118" t="s">
        <v>169</v>
      </c>
      <c r="E34" s="124" t="s">
        <v>170</v>
      </c>
      <c r="F34" s="101" t="s">
        <v>57</v>
      </c>
      <c r="G34" s="102">
        <v>4</v>
      </c>
      <c r="H34" s="103">
        <f>IF($G34="","",INDEX('1. závod'!$A:$BX,$G34+5,INDEX('Základní list'!$B:$B,MATCH($F34,'Základní list'!$A:$A,0),1)))</f>
        <v>6380</v>
      </c>
      <c r="I34" s="104">
        <f>IF($G34="","",INDEX('1. závod'!$A:$BX,$G34+5,INDEX('Základní list'!$B:$B,MATCH($F34,'Základní list'!$A:$A,0),1)+1))</f>
        <v>5</v>
      </c>
      <c r="J34" s="102" t="s">
        <v>92</v>
      </c>
      <c r="K34" s="102">
        <v>4</v>
      </c>
      <c r="L34" s="103">
        <f>IF($K34="","",INDEX('2. závod'!$A:$BX,$K34+5,INDEX('Základní list'!$B:$B,MATCH($J34,'Základní list'!$A:$A,0),1)))</f>
        <v>620</v>
      </c>
      <c r="M34" s="104">
        <f>IF($K34="","",INDEX('2. závod'!$A:$BX,$K34+5,INDEX('Základní list'!$B:$B,MATCH($J34,'Základní list'!$A:$A,0),1)+1))</f>
        <v>7</v>
      </c>
      <c r="N34" s="65">
        <f t="shared" si="0"/>
        <v>2</v>
      </c>
      <c r="O34" s="105">
        <f t="shared" si="1"/>
        <v>7000</v>
      </c>
      <c r="P34" s="106">
        <f t="shared" si="2"/>
        <v>12</v>
      </c>
      <c r="Q34" s="66">
        <f t="shared" si="3"/>
        <v>26</v>
      </c>
      <c r="R34" s="38" t="str">
        <f t="shared" si="4"/>
        <v>A4</v>
      </c>
      <c r="S34" s="38" t="str">
        <f t="shared" si="5"/>
        <v>E4</v>
      </c>
      <c r="T34" s="36" t="str">
        <f t="shared" si="6"/>
        <v>MO ČRS Přeštice</v>
      </c>
      <c r="U34" s="37">
        <f t="shared" si="7"/>
        <v>1</v>
      </c>
    </row>
    <row r="35" spans="1:21" s="37" customFormat="1" ht="25.5" customHeight="1">
      <c r="A35" s="72"/>
      <c r="B35" s="118">
        <v>21</v>
      </c>
      <c r="C35" s="119" t="s">
        <v>137</v>
      </c>
      <c r="D35" s="118" t="s">
        <v>98</v>
      </c>
      <c r="E35" s="124" t="s">
        <v>110</v>
      </c>
      <c r="F35" s="101" t="s">
        <v>57</v>
      </c>
      <c r="G35" s="102">
        <v>10</v>
      </c>
      <c r="H35" s="103">
        <f>IF($G35="","",INDEX('1. závod'!$A:$BX,$G35+5,INDEX('Základní list'!$B:$B,MATCH($F35,'Základní list'!$A:$A,0),1)))</f>
        <v>4390</v>
      </c>
      <c r="I35" s="104">
        <f>IF($G35="","",INDEX('1. závod'!$A:$BX,$G35+5,INDEX('Základní list'!$B:$B,MATCH($F35,'Základní list'!$A:$A,0),1)+1))</f>
        <v>6</v>
      </c>
      <c r="J35" s="102" t="s">
        <v>58</v>
      </c>
      <c r="K35" s="102">
        <v>8</v>
      </c>
      <c r="L35" s="103">
        <f>IF($K35="","",INDEX('2. závod'!$A:$BX,$K35+5,INDEX('Základní list'!$B:$B,MATCH($J35,'Základní list'!$A:$A,0),1)))</f>
        <v>1150</v>
      </c>
      <c r="M35" s="104">
        <f>IF($K35="","",INDEX('2. závod'!$A:$BX,$K35+5,INDEX('Základní list'!$B:$B,MATCH($J35,'Základní list'!$A:$A,0),1)+1))</f>
        <v>6</v>
      </c>
      <c r="N35" s="65">
        <f t="shared" si="0"/>
        <v>2</v>
      </c>
      <c r="O35" s="105">
        <f t="shared" si="1"/>
        <v>5540</v>
      </c>
      <c r="P35" s="106">
        <f t="shared" si="2"/>
        <v>12</v>
      </c>
      <c r="Q35" s="66">
        <f t="shared" si="3"/>
        <v>27</v>
      </c>
      <c r="R35" s="38" t="str">
        <f t="shared" si="4"/>
        <v>A10</v>
      </c>
      <c r="S35" s="38" t="str">
        <f t="shared" si="5"/>
        <v>B8</v>
      </c>
      <c r="T35" s="36" t="str">
        <f t="shared" si="6"/>
        <v>MO ČRS J.Hradec</v>
      </c>
      <c r="U35" s="37">
        <f t="shared" si="7"/>
        <v>1</v>
      </c>
    </row>
    <row r="36" spans="1:21" s="37" customFormat="1" ht="25.5" customHeight="1">
      <c r="A36" s="72"/>
      <c r="B36" s="118">
        <v>1505</v>
      </c>
      <c r="C36" s="119" t="s">
        <v>140</v>
      </c>
      <c r="D36" s="118" t="s">
        <v>98</v>
      </c>
      <c r="E36" s="124" t="s">
        <v>141</v>
      </c>
      <c r="F36" s="101" t="s">
        <v>58</v>
      </c>
      <c r="G36" s="102">
        <v>10</v>
      </c>
      <c r="H36" s="103">
        <f>IF($G36="","",INDEX('1. závod'!$A:$BX,$G36+5,INDEX('Základní list'!$B:$B,MATCH($F36,'Základní list'!$A:$A,0),1)))</f>
        <v>5900</v>
      </c>
      <c r="I36" s="104">
        <f>IF($G36="","",INDEX('1. závod'!$A:$BX,$G36+5,INDEX('Základní list'!$B:$B,MATCH($F36,'Základní list'!$A:$A,0),1)+1))</f>
        <v>3</v>
      </c>
      <c r="J36" s="102" t="s">
        <v>60</v>
      </c>
      <c r="K36" s="102">
        <v>12</v>
      </c>
      <c r="L36" s="103">
        <f>IF($K36="","",INDEX('2. závod'!$A:$BX,$K36+5,INDEX('Základní list'!$B:$B,MATCH($J36,'Základní list'!$A:$A,0),1)))</f>
        <v>320</v>
      </c>
      <c r="M36" s="104">
        <f>IF($K36="","",INDEX('2. závod'!$A:$BX,$K36+5,INDEX('Základní list'!$B:$B,MATCH($J36,'Základní list'!$A:$A,0),1)+1))</f>
        <v>10</v>
      </c>
      <c r="N36" s="65">
        <f t="shared" si="0"/>
        <v>2</v>
      </c>
      <c r="O36" s="105">
        <f t="shared" si="1"/>
        <v>6220</v>
      </c>
      <c r="P36" s="106">
        <f t="shared" si="2"/>
        <v>13</v>
      </c>
      <c r="Q36" s="66">
        <f t="shared" si="3"/>
        <v>28</v>
      </c>
      <c r="R36" s="38" t="str">
        <f t="shared" si="4"/>
        <v>B10</v>
      </c>
      <c r="S36" s="38" t="str">
        <f t="shared" si="5"/>
        <v>D12</v>
      </c>
      <c r="T36" s="36" t="str">
        <f t="shared" si="6"/>
        <v>Trabucco team ČR</v>
      </c>
      <c r="U36" s="37">
        <f t="shared" si="7"/>
        <v>1</v>
      </c>
    </row>
    <row r="37" spans="1:21" s="37" customFormat="1" ht="25.5" customHeight="1">
      <c r="A37" s="72"/>
      <c r="B37" s="118">
        <v>4102</v>
      </c>
      <c r="C37" s="119" t="s">
        <v>112</v>
      </c>
      <c r="D37" s="118" t="s">
        <v>98</v>
      </c>
      <c r="E37" s="124" t="s">
        <v>113</v>
      </c>
      <c r="F37" s="101" t="s">
        <v>92</v>
      </c>
      <c r="G37" s="102">
        <v>7</v>
      </c>
      <c r="H37" s="103">
        <f>IF($G37="","",INDEX('1. závod'!$A:$BX,$G37+5,INDEX('Základní list'!$B:$B,MATCH($F37,'Základní list'!$A:$A,0),1)))</f>
        <v>7070</v>
      </c>
      <c r="I37" s="104">
        <f>IF($G37="","",INDEX('1. závod'!$A:$BX,$G37+5,INDEX('Základní list'!$B:$B,MATCH($F37,'Základní list'!$A:$A,0),1)+1))</f>
        <v>3</v>
      </c>
      <c r="J37" s="102" t="s">
        <v>57</v>
      </c>
      <c r="K37" s="102">
        <v>8</v>
      </c>
      <c r="L37" s="103">
        <f>IF($K37="","",INDEX('2. závod'!$A:$BX,$K37+5,INDEX('Základní list'!$B:$B,MATCH($J37,'Základní list'!$A:$A,0),1)))</f>
        <v>480</v>
      </c>
      <c r="M37" s="104">
        <f>IF($K37="","",INDEX('2. závod'!$A:$BX,$K37+5,INDEX('Základní list'!$B:$B,MATCH($J37,'Základní list'!$A:$A,0),1)+1))</f>
        <v>11</v>
      </c>
      <c r="N37" s="65">
        <f t="shared" si="0"/>
        <v>2</v>
      </c>
      <c r="O37" s="105">
        <f t="shared" si="1"/>
        <v>7550</v>
      </c>
      <c r="P37" s="106">
        <f t="shared" si="2"/>
        <v>14</v>
      </c>
      <c r="Q37" s="66">
        <f t="shared" si="3"/>
        <v>29</v>
      </c>
      <c r="R37" s="38" t="str">
        <f t="shared" si="4"/>
        <v>E7</v>
      </c>
      <c r="S37" s="38" t="str">
        <f t="shared" si="5"/>
        <v>A8</v>
      </c>
      <c r="T37" s="36" t="str">
        <f t="shared" si="6"/>
        <v>MO ČRS Dačice</v>
      </c>
      <c r="U37" s="37">
        <f t="shared" si="7"/>
        <v>1</v>
      </c>
    </row>
    <row r="38" spans="1:21" s="37" customFormat="1" ht="25.5" customHeight="1">
      <c r="A38" s="72"/>
      <c r="B38" s="118">
        <v>5346</v>
      </c>
      <c r="C38" s="119" t="s">
        <v>134</v>
      </c>
      <c r="D38" s="118" t="s">
        <v>98</v>
      </c>
      <c r="E38" s="124" t="s">
        <v>135</v>
      </c>
      <c r="F38" s="101" t="s">
        <v>57</v>
      </c>
      <c r="G38" s="102">
        <v>7</v>
      </c>
      <c r="H38" s="103">
        <f>IF($G38="","",INDEX('1. závod'!$A:$BX,$G38+5,INDEX('Základní list'!$B:$B,MATCH($F38,'Základní list'!$A:$A,0),1)))</f>
        <v>2480</v>
      </c>
      <c r="I38" s="104">
        <f>IF($G38="","",INDEX('1. závod'!$A:$BX,$G38+5,INDEX('Základní list'!$B:$B,MATCH($F38,'Základní list'!$A:$A,0),1)+1))</f>
        <v>9</v>
      </c>
      <c r="J38" s="102" t="s">
        <v>60</v>
      </c>
      <c r="K38" s="102">
        <v>10</v>
      </c>
      <c r="L38" s="103">
        <f>IF($K38="","",INDEX('2. závod'!$A:$BX,$K38+5,INDEX('Základní list'!$B:$B,MATCH($J38,'Základní list'!$A:$A,0),1)))</f>
        <v>1100</v>
      </c>
      <c r="M38" s="104">
        <f>IF($K38="","",INDEX('2. závod'!$A:$BX,$K38+5,INDEX('Základní list'!$B:$B,MATCH($J38,'Základní list'!$A:$A,0),1)+1))</f>
        <v>5</v>
      </c>
      <c r="N38" s="65">
        <f t="shared" si="0"/>
        <v>2</v>
      </c>
      <c r="O38" s="105">
        <f t="shared" si="1"/>
        <v>3580</v>
      </c>
      <c r="P38" s="106">
        <f t="shared" si="2"/>
        <v>14</v>
      </c>
      <c r="Q38" s="66">
        <f t="shared" si="3"/>
        <v>30</v>
      </c>
      <c r="R38" s="38" t="str">
        <f t="shared" si="4"/>
        <v>A7</v>
      </c>
      <c r="S38" s="38" t="str">
        <f t="shared" si="5"/>
        <v>D10</v>
      </c>
      <c r="T38" s="36" t="str">
        <f t="shared" si="6"/>
        <v>MO ČRS Loštice</v>
      </c>
      <c r="U38" s="37">
        <f t="shared" si="7"/>
        <v>1</v>
      </c>
    </row>
    <row r="39" spans="1:21" s="37" customFormat="1" ht="25.5" customHeight="1">
      <c r="A39" s="72"/>
      <c r="B39" s="118">
        <v>37</v>
      </c>
      <c r="C39" s="119" t="s">
        <v>139</v>
      </c>
      <c r="D39" s="118" t="s">
        <v>98</v>
      </c>
      <c r="E39" s="124" t="s">
        <v>110</v>
      </c>
      <c r="F39" s="101" t="s">
        <v>92</v>
      </c>
      <c r="G39" s="102">
        <v>1</v>
      </c>
      <c r="H39" s="103">
        <f>IF($G39="","",INDEX('1. závod'!$A:$BX,$G39+5,INDEX('Základní list'!$B:$B,MATCH($F39,'Základní list'!$A:$A,0),1)))</f>
        <v>1750</v>
      </c>
      <c r="I39" s="104">
        <f>IF($G39="","",INDEX('1. závod'!$A:$BX,$G39+5,INDEX('Základní list'!$B:$B,MATCH($F39,'Základní list'!$A:$A,0),1)+1))</f>
        <v>8</v>
      </c>
      <c r="J39" s="102" t="s">
        <v>57</v>
      </c>
      <c r="K39" s="102">
        <v>6</v>
      </c>
      <c r="L39" s="103">
        <f>IF($K39="","",INDEX('2. závod'!$A:$BX,$K39+5,INDEX('Základní list'!$B:$B,MATCH($J39,'Základní list'!$A:$A,0),1)))</f>
        <v>1830</v>
      </c>
      <c r="M39" s="104">
        <f>IF($K39="","",INDEX('2. závod'!$A:$BX,$K39+5,INDEX('Základní list'!$B:$B,MATCH($J39,'Základní list'!$A:$A,0),1)+1))</f>
        <v>6</v>
      </c>
      <c r="N39" s="65">
        <f t="shared" si="0"/>
        <v>2</v>
      </c>
      <c r="O39" s="105">
        <f t="shared" si="1"/>
        <v>3580</v>
      </c>
      <c r="P39" s="106">
        <f t="shared" si="2"/>
        <v>14</v>
      </c>
      <c r="Q39" s="66">
        <f t="shared" si="3"/>
        <v>31</v>
      </c>
      <c r="R39" s="38" t="str">
        <f t="shared" si="4"/>
        <v>E1</v>
      </c>
      <c r="S39" s="38" t="str">
        <f t="shared" si="5"/>
        <v>A6</v>
      </c>
      <c r="T39" s="36" t="str">
        <f t="shared" si="6"/>
        <v>MO ČRS J.Hradec</v>
      </c>
      <c r="U39" s="37">
        <f t="shared" si="7"/>
        <v>1</v>
      </c>
    </row>
    <row r="40" spans="1:21" s="37" customFormat="1" ht="25.5" customHeight="1">
      <c r="A40" s="72"/>
      <c r="B40" s="118">
        <v>5</v>
      </c>
      <c r="C40" s="119" t="s">
        <v>111</v>
      </c>
      <c r="D40" s="118" t="s">
        <v>98</v>
      </c>
      <c r="E40" s="124" t="s">
        <v>125</v>
      </c>
      <c r="F40" s="101" t="s">
        <v>59</v>
      </c>
      <c r="G40" s="102">
        <v>6</v>
      </c>
      <c r="H40" s="103">
        <f>IF($G40="","",INDEX('1. závod'!$A:$BX,$G40+5,INDEX('Základní list'!$B:$B,MATCH($F40,'Základní list'!$A:$A,0),1)))</f>
        <v>2380</v>
      </c>
      <c r="I40" s="104">
        <f>IF($G40="","",INDEX('1. závod'!$A:$BX,$G40+5,INDEX('Základní list'!$B:$B,MATCH($F40,'Základní list'!$A:$A,0),1)+1))</f>
        <v>8</v>
      </c>
      <c r="J40" s="102" t="s">
        <v>60</v>
      </c>
      <c r="K40" s="102">
        <v>1</v>
      </c>
      <c r="L40" s="103">
        <f>IF($K40="","",INDEX('2. závod'!$A:$BX,$K40+5,INDEX('Základní list'!$B:$B,MATCH($J40,'Základní list'!$A:$A,0),1)))</f>
        <v>920</v>
      </c>
      <c r="M40" s="104">
        <f>IF($K40="","",INDEX('2. závod'!$A:$BX,$K40+5,INDEX('Základní list'!$B:$B,MATCH($J40,'Základní list'!$A:$A,0),1)+1))</f>
        <v>6</v>
      </c>
      <c r="N40" s="65">
        <f t="shared" si="0"/>
        <v>2</v>
      </c>
      <c r="O40" s="105">
        <f t="shared" si="1"/>
        <v>3300</v>
      </c>
      <c r="P40" s="106">
        <f t="shared" si="2"/>
        <v>14</v>
      </c>
      <c r="Q40" s="66">
        <f t="shared" si="3"/>
        <v>32</v>
      </c>
      <c r="R40" s="38" t="str">
        <f t="shared" si="4"/>
        <v>C6</v>
      </c>
      <c r="S40" s="38" t="str">
        <f t="shared" si="5"/>
        <v>D1</v>
      </c>
      <c r="T40" s="36" t="str">
        <f t="shared" si="6"/>
        <v>MIVARDI CZ Mohelnice</v>
      </c>
      <c r="U40" s="37">
        <f t="shared" si="7"/>
        <v>1</v>
      </c>
    </row>
    <row r="41" spans="1:21" s="37" customFormat="1" ht="25.5" customHeight="1">
      <c r="A41" s="72"/>
      <c r="B41" s="118">
        <v>5639</v>
      </c>
      <c r="C41" s="119" t="s">
        <v>138</v>
      </c>
      <c r="D41" s="118" t="s">
        <v>98</v>
      </c>
      <c r="E41" s="124" t="s">
        <v>135</v>
      </c>
      <c r="F41" s="101" t="s">
        <v>92</v>
      </c>
      <c r="G41" s="102">
        <v>9</v>
      </c>
      <c r="H41" s="103">
        <f>IF($G41="","",INDEX('1. závod'!$A:$BX,$G41+5,INDEX('Základní list'!$B:$B,MATCH($F41,'Základní list'!$A:$A,0),1)))</f>
        <v>1440</v>
      </c>
      <c r="I41" s="104">
        <f>IF($G41="","",INDEX('1. závod'!$A:$BX,$G41+5,INDEX('Základní list'!$B:$B,MATCH($F41,'Základní list'!$A:$A,0),1)+1))</f>
        <v>10</v>
      </c>
      <c r="J41" s="102" t="s">
        <v>59</v>
      </c>
      <c r="K41" s="102">
        <v>3</v>
      </c>
      <c r="L41" s="103">
        <f>IF($K41="","",INDEX('2. závod'!$A:$BX,$K41+5,INDEX('Základní list'!$B:$B,MATCH($J41,'Základní list'!$A:$A,0),1)))</f>
        <v>740</v>
      </c>
      <c r="M41" s="104">
        <f>IF($K41="","",INDEX('2. závod'!$A:$BX,$K41+5,INDEX('Základní list'!$B:$B,MATCH($J41,'Základní list'!$A:$A,0),1)+1))</f>
        <v>4</v>
      </c>
      <c r="N41" s="65">
        <f aca="true" t="shared" si="8" ref="N41:N72">IF(ISBLANK($C41),"",COUNT(I41,M41))</f>
        <v>2</v>
      </c>
      <c r="O41" s="105">
        <f aca="true" t="shared" si="9" ref="O41:O72">IF(ISBLANK($C41),"",SUM(H41,L41))</f>
        <v>2180</v>
      </c>
      <c r="P41" s="106">
        <f aca="true" t="shared" si="10" ref="P41:P72">IF(ISBLANK($C41),"",SUM(I41,M41))</f>
        <v>14</v>
      </c>
      <c r="Q41" s="66">
        <f aca="true" t="shared" si="11" ref="Q41:Q72">IF(ISBLANK($C41),"",IF(ISTEXT(Q40),1,Q40+1))</f>
        <v>33</v>
      </c>
      <c r="R41" s="38" t="str">
        <f aca="true" t="shared" si="12" ref="R41:R72">CONCATENATE(F41,G41)</f>
        <v>E9</v>
      </c>
      <c r="S41" s="38" t="str">
        <f aca="true" t="shared" si="13" ref="S41:S72">CONCATENATE(J41,K41)</f>
        <v>C3</v>
      </c>
      <c r="T41" s="36" t="str">
        <f aca="true" t="shared" si="14" ref="T41:T72">IF(ISBLANK(E41),"",E41)</f>
        <v>MO ČRS Loštice</v>
      </c>
      <c r="U41" s="37">
        <f aca="true" t="shared" si="15" ref="U41:U72">IF(C41="",0,1)</f>
        <v>1</v>
      </c>
    </row>
    <row r="42" spans="1:21" s="37" customFormat="1" ht="25.5" customHeight="1">
      <c r="A42" s="72"/>
      <c r="B42" s="118">
        <v>2393</v>
      </c>
      <c r="C42" s="119" t="s">
        <v>154</v>
      </c>
      <c r="D42" s="118" t="s">
        <v>98</v>
      </c>
      <c r="E42" s="124" t="s">
        <v>155</v>
      </c>
      <c r="F42" s="101" t="s">
        <v>92</v>
      </c>
      <c r="G42" s="102">
        <v>5</v>
      </c>
      <c r="H42" s="103">
        <f>IF($G42="","",INDEX('1. závod'!$A:$BX,$G42+5,INDEX('Základní list'!$B:$B,MATCH($F42,'Základní list'!$A:$A,0),1)))</f>
        <v>2710</v>
      </c>
      <c r="I42" s="104">
        <f>IF($G42="","",INDEX('1. závod'!$A:$BX,$G42+5,INDEX('Základní list'!$B:$B,MATCH($F42,'Základní list'!$A:$A,0),1)+1))</f>
        <v>6</v>
      </c>
      <c r="J42" s="102" t="s">
        <v>57</v>
      </c>
      <c r="K42" s="102">
        <v>11</v>
      </c>
      <c r="L42" s="103">
        <f>IF($K42="","",INDEX('2. závod'!$A:$BX,$K42+5,INDEX('Základní list'!$B:$B,MATCH($J42,'Základní list'!$A:$A,0),1)))</f>
        <v>830</v>
      </c>
      <c r="M42" s="104">
        <f>IF($K42="","",INDEX('2. závod'!$A:$BX,$K42+5,INDEX('Základní list'!$B:$B,MATCH($J42,'Základní list'!$A:$A,0),1)+1))</f>
        <v>9</v>
      </c>
      <c r="N42" s="65">
        <f t="shared" si="8"/>
        <v>2</v>
      </c>
      <c r="O42" s="105">
        <f t="shared" si="9"/>
        <v>3540</v>
      </c>
      <c r="P42" s="106">
        <f t="shared" si="10"/>
        <v>15</v>
      </c>
      <c r="Q42" s="66">
        <f t="shared" si="11"/>
        <v>34</v>
      </c>
      <c r="R42" s="38" t="str">
        <f t="shared" si="12"/>
        <v>E5</v>
      </c>
      <c r="S42" s="38" t="str">
        <f t="shared" si="13"/>
        <v>A11</v>
      </c>
      <c r="T42" s="36" t="str">
        <f t="shared" si="14"/>
        <v>MO ČRS Pha 4 - Nusle</v>
      </c>
      <c r="U42" s="37">
        <f t="shared" si="15"/>
        <v>1</v>
      </c>
    </row>
    <row r="43" spans="1:21" s="37" customFormat="1" ht="25.5" customHeight="1">
      <c r="A43" s="72"/>
      <c r="B43" s="118">
        <v>2782</v>
      </c>
      <c r="C43" s="119" t="s">
        <v>142</v>
      </c>
      <c r="D43" s="118" t="s">
        <v>98</v>
      </c>
      <c r="E43" s="124" t="s">
        <v>143</v>
      </c>
      <c r="F43" s="101" t="s">
        <v>58</v>
      </c>
      <c r="G43" s="102">
        <v>3</v>
      </c>
      <c r="H43" s="103">
        <f>IF($G43="","",INDEX('1. závod'!$A:$BX,$G43+5,INDEX('Základní list'!$B:$B,MATCH($F43,'Základní list'!$A:$A,0),1)))</f>
        <v>3430</v>
      </c>
      <c r="I43" s="104">
        <f>IF($G43="","",INDEX('1. závod'!$A:$BX,$G43+5,INDEX('Základní list'!$B:$B,MATCH($F43,'Základní list'!$A:$A,0),1)+1))</f>
        <v>9</v>
      </c>
      <c r="J43" s="102" t="s">
        <v>59</v>
      </c>
      <c r="K43" s="102">
        <v>9</v>
      </c>
      <c r="L43" s="103">
        <f>IF($K43="","",INDEX('2. závod'!$A:$BX,$K43+5,INDEX('Základní list'!$B:$B,MATCH($J43,'Základní list'!$A:$A,0),1)))</f>
        <v>360</v>
      </c>
      <c r="M43" s="104">
        <f>IF($K43="","",INDEX('2. závod'!$A:$BX,$K43+5,INDEX('Základní list'!$B:$B,MATCH($J43,'Základní list'!$A:$A,0),1)+1))</f>
        <v>6.5</v>
      </c>
      <c r="N43" s="65">
        <f t="shared" si="8"/>
        <v>2</v>
      </c>
      <c r="O43" s="105">
        <f t="shared" si="9"/>
        <v>3790</v>
      </c>
      <c r="P43" s="106">
        <f t="shared" si="10"/>
        <v>15.5</v>
      </c>
      <c r="Q43" s="66">
        <f t="shared" si="11"/>
        <v>35</v>
      </c>
      <c r="R43" s="38" t="str">
        <f t="shared" si="12"/>
        <v>B3</v>
      </c>
      <c r="S43" s="38" t="str">
        <f t="shared" si="13"/>
        <v>C9</v>
      </c>
      <c r="T43" s="36" t="str">
        <f t="shared" si="14"/>
        <v>MO ČRS Plzeň</v>
      </c>
      <c r="U43" s="37">
        <f t="shared" si="15"/>
        <v>1</v>
      </c>
    </row>
    <row r="44" spans="1:21" s="37" customFormat="1" ht="25.5" customHeight="1">
      <c r="A44" s="72"/>
      <c r="B44" s="118">
        <v>3063</v>
      </c>
      <c r="C44" s="119" t="s">
        <v>159</v>
      </c>
      <c r="D44" s="118" t="s">
        <v>98</v>
      </c>
      <c r="E44" s="124" t="s">
        <v>204</v>
      </c>
      <c r="F44" s="101" t="s">
        <v>58</v>
      </c>
      <c r="G44" s="102">
        <v>11</v>
      </c>
      <c r="H44" s="103">
        <f>IF($G44="","",INDEX('1. závod'!$A:$BX,$G44+5,INDEX('Základní list'!$B:$B,MATCH($F44,'Základní list'!$A:$A,0),1)))</f>
        <v>4620</v>
      </c>
      <c r="I44" s="104">
        <f>IF($G44="","",INDEX('1. závod'!$A:$BX,$G44+5,INDEX('Základní list'!$B:$B,MATCH($F44,'Základní list'!$A:$A,0),1)+1))</f>
        <v>5</v>
      </c>
      <c r="J44" s="102" t="s">
        <v>60</v>
      </c>
      <c r="K44" s="102">
        <v>5</v>
      </c>
      <c r="L44" s="103">
        <f>IF($K44="","",INDEX('2. závod'!$A:$BX,$K44+5,INDEX('Základní list'!$B:$B,MATCH($J44,'Základní list'!$A:$A,0),1)))</f>
        <v>200</v>
      </c>
      <c r="M44" s="104">
        <f>IF($K44="","",INDEX('2. závod'!$A:$BX,$K44+5,INDEX('Základní list'!$B:$B,MATCH($J44,'Základní list'!$A:$A,0),1)+1))</f>
        <v>11</v>
      </c>
      <c r="N44" s="65">
        <f t="shared" si="8"/>
        <v>2</v>
      </c>
      <c r="O44" s="105">
        <f t="shared" si="9"/>
        <v>4820</v>
      </c>
      <c r="P44" s="106">
        <f t="shared" si="10"/>
        <v>16</v>
      </c>
      <c r="Q44" s="66">
        <f t="shared" si="11"/>
        <v>36</v>
      </c>
      <c r="R44" s="38" t="str">
        <f t="shared" si="12"/>
        <v>B11</v>
      </c>
      <c r="S44" s="38" t="str">
        <f t="shared" si="13"/>
        <v>D5</v>
      </c>
      <c r="T44" s="36" t="str">
        <f t="shared" si="14"/>
        <v>AWAS DRENNAN</v>
      </c>
      <c r="U44" s="37">
        <f t="shared" si="15"/>
        <v>1</v>
      </c>
    </row>
    <row r="45" spans="1:21" s="37" customFormat="1" ht="25.5" customHeight="1">
      <c r="A45" s="72"/>
      <c r="B45" s="118">
        <v>1133</v>
      </c>
      <c r="C45" s="119" t="s">
        <v>165</v>
      </c>
      <c r="D45" s="118" t="s">
        <v>98</v>
      </c>
      <c r="E45" s="124" t="s">
        <v>143</v>
      </c>
      <c r="F45" s="101" t="s">
        <v>57</v>
      </c>
      <c r="G45" s="102">
        <v>9</v>
      </c>
      <c r="H45" s="103">
        <f>IF($G45="","",INDEX('1. závod'!$A:$BX,$G45+5,INDEX('Základní list'!$B:$B,MATCH($F45,'Základní list'!$A:$A,0),1)))</f>
        <v>3320</v>
      </c>
      <c r="I45" s="104">
        <f>IF($G45="","",INDEX('1. závod'!$A:$BX,$G45+5,INDEX('Základní list'!$B:$B,MATCH($F45,'Základní list'!$A:$A,0),1)+1))</f>
        <v>8</v>
      </c>
      <c r="J45" s="102" t="s">
        <v>59</v>
      </c>
      <c r="K45" s="102">
        <v>12</v>
      </c>
      <c r="L45" s="103">
        <f>IF($K45="","",INDEX('2. závod'!$A:$BX,$K45+5,INDEX('Základní list'!$B:$B,MATCH($J45,'Základní list'!$A:$A,0),1)))</f>
        <v>240</v>
      </c>
      <c r="M45" s="104">
        <f>IF($K45="","",INDEX('2. závod'!$A:$BX,$K45+5,INDEX('Základní list'!$B:$B,MATCH($J45,'Základní list'!$A:$A,0),1)+1))</f>
        <v>8</v>
      </c>
      <c r="N45" s="65">
        <f t="shared" si="8"/>
        <v>2</v>
      </c>
      <c r="O45" s="105">
        <f t="shared" si="9"/>
        <v>3560</v>
      </c>
      <c r="P45" s="106">
        <f t="shared" si="10"/>
        <v>16</v>
      </c>
      <c r="Q45" s="66">
        <f t="shared" si="11"/>
        <v>37</v>
      </c>
      <c r="R45" s="38" t="str">
        <f t="shared" si="12"/>
        <v>A9</v>
      </c>
      <c r="S45" s="38" t="str">
        <f t="shared" si="13"/>
        <v>C12</v>
      </c>
      <c r="T45" s="36" t="str">
        <f t="shared" si="14"/>
        <v>MO ČRS Plzeň</v>
      </c>
      <c r="U45" s="37">
        <f t="shared" si="15"/>
        <v>1</v>
      </c>
    </row>
    <row r="46" spans="1:21" s="37" customFormat="1" ht="25.5" customHeight="1">
      <c r="A46" s="72"/>
      <c r="B46" s="118">
        <v>2015</v>
      </c>
      <c r="C46" s="119" t="s">
        <v>197</v>
      </c>
      <c r="D46" s="118" t="s">
        <v>98</v>
      </c>
      <c r="E46" s="124" t="s">
        <v>121</v>
      </c>
      <c r="F46" s="101" t="s">
        <v>60</v>
      </c>
      <c r="G46" s="102">
        <v>7</v>
      </c>
      <c r="H46" s="103">
        <f>IF($G46="","",INDEX('1. závod'!$A:$BX,$G46+5,INDEX('Základní list'!$B:$B,MATCH($F46,'Základní list'!$A:$A,0),1)))</f>
        <v>1890</v>
      </c>
      <c r="I46" s="104">
        <f>IF($G46="","",INDEX('1. závod'!$A:$BX,$G46+5,INDEX('Základní list'!$B:$B,MATCH($F46,'Základní list'!$A:$A,0),1)+1))</f>
        <v>7</v>
      </c>
      <c r="J46" s="102" t="s">
        <v>60</v>
      </c>
      <c r="K46" s="102">
        <v>8</v>
      </c>
      <c r="L46" s="103">
        <f>IF($K46="","",INDEX('2. závod'!$A:$BX,$K46+5,INDEX('Základní list'!$B:$B,MATCH($J46,'Základní list'!$A:$A,0),1)))</f>
        <v>360</v>
      </c>
      <c r="M46" s="104">
        <f>IF($K46="","",INDEX('2. závod'!$A:$BX,$K46+5,INDEX('Základní list'!$B:$B,MATCH($J46,'Základní list'!$A:$A,0),1)+1))</f>
        <v>9</v>
      </c>
      <c r="N46" s="65">
        <f t="shared" si="8"/>
        <v>2</v>
      </c>
      <c r="O46" s="105">
        <f t="shared" si="9"/>
        <v>2250</v>
      </c>
      <c r="P46" s="106">
        <f t="shared" si="10"/>
        <v>16</v>
      </c>
      <c r="Q46" s="66">
        <f t="shared" si="11"/>
        <v>38</v>
      </c>
      <c r="R46" s="38" t="str">
        <f t="shared" si="12"/>
        <v>D7</v>
      </c>
      <c r="S46" s="38" t="str">
        <f t="shared" si="13"/>
        <v>D8</v>
      </c>
      <c r="T46" s="36" t="str">
        <f t="shared" si="14"/>
        <v>RSK Crazy Boys</v>
      </c>
      <c r="U46" s="37">
        <f t="shared" si="15"/>
        <v>1</v>
      </c>
    </row>
    <row r="47" spans="1:21" s="37" customFormat="1" ht="25.5" customHeight="1">
      <c r="A47" s="72"/>
      <c r="B47" s="118">
        <v>1105</v>
      </c>
      <c r="C47" s="119" t="s">
        <v>167</v>
      </c>
      <c r="D47" s="118" t="s">
        <v>98</v>
      </c>
      <c r="E47" s="124" t="s">
        <v>155</v>
      </c>
      <c r="F47" s="101" t="s">
        <v>60</v>
      </c>
      <c r="G47" s="102">
        <v>12</v>
      </c>
      <c r="H47" s="103">
        <f>IF($G47="","",INDEX('1. závod'!$A:$BX,$G47+5,INDEX('Základní list'!$B:$B,MATCH($F47,'Základní list'!$A:$A,0),1)))</f>
        <v>770</v>
      </c>
      <c r="I47" s="104">
        <f>IF($G47="","",INDEX('1. závod'!$A:$BX,$G47+5,INDEX('Základní list'!$B:$B,MATCH($F47,'Základní list'!$A:$A,0),1)+1))</f>
        <v>12</v>
      </c>
      <c r="J47" s="102" t="s">
        <v>60</v>
      </c>
      <c r="K47" s="102">
        <v>4</v>
      </c>
      <c r="L47" s="103">
        <f>IF($K47="","",INDEX('2. závod'!$A:$BX,$K47+5,INDEX('Základní list'!$B:$B,MATCH($J47,'Základní list'!$A:$A,0),1)))</f>
        <v>1340</v>
      </c>
      <c r="M47" s="104">
        <f>IF($K47="","",INDEX('2. závod'!$A:$BX,$K47+5,INDEX('Základní list'!$B:$B,MATCH($J47,'Základní list'!$A:$A,0),1)+1))</f>
        <v>4</v>
      </c>
      <c r="N47" s="65">
        <f t="shared" si="8"/>
        <v>2</v>
      </c>
      <c r="O47" s="105">
        <f t="shared" si="9"/>
        <v>2110</v>
      </c>
      <c r="P47" s="106">
        <f t="shared" si="10"/>
        <v>16</v>
      </c>
      <c r="Q47" s="66">
        <f t="shared" si="11"/>
        <v>39</v>
      </c>
      <c r="R47" s="38" t="str">
        <f t="shared" si="12"/>
        <v>D12</v>
      </c>
      <c r="S47" s="38" t="str">
        <f t="shared" si="13"/>
        <v>D4</v>
      </c>
      <c r="T47" s="36" t="str">
        <f t="shared" si="14"/>
        <v>MO ČRS Pha 4 - Nusle</v>
      </c>
      <c r="U47" s="37">
        <f t="shared" si="15"/>
        <v>1</v>
      </c>
    </row>
    <row r="48" spans="1:21" s="37" customFormat="1" ht="25.5" customHeight="1">
      <c r="A48" s="72"/>
      <c r="B48" s="118">
        <v>10</v>
      </c>
      <c r="C48" s="119" t="s">
        <v>109</v>
      </c>
      <c r="D48" s="118" t="s">
        <v>98</v>
      </c>
      <c r="E48" s="124" t="s">
        <v>110</v>
      </c>
      <c r="F48" s="101" t="s">
        <v>58</v>
      </c>
      <c r="G48" s="102">
        <v>1</v>
      </c>
      <c r="H48" s="103">
        <f>IF($G48="","",INDEX('1. závod'!$A:$BX,$G48+5,INDEX('Základní list'!$B:$B,MATCH($F48,'Základní list'!$A:$A,0),1)))</f>
        <v>4230</v>
      </c>
      <c r="I48" s="104">
        <f>IF($G48="","",INDEX('1. závod'!$A:$BX,$G48+5,INDEX('Základní list'!$B:$B,MATCH($F48,'Základní list'!$A:$A,0),1)+1))</f>
        <v>7</v>
      </c>
      <c r="J48" s="102" t="s">
        <v>58</v>
      </c>
      <c r="K48" s="102">
        <v>10</v>
      </c>
      <c r="L48" s="103">
        <f>IF($K48="","",INDEX('2. závod'!$A:$BX,$K48+5,INDEX('Základní list'!$B:$B,MATCH($J48,'Základní list'!$A:$A,0),1)))</f>
        <v>210</v>
      </c>
      <c r="M48" s="104">
        <f>IF($K48="","",INDEX('2. závod'!$A:$BX,$K48+5,INDEX('Základní list'!$B:$B,MATCH($J48,'Základní list'!$A:$A,0),1)+1))</f>
        <v>9.5</v>
      </c>
      <c r="N48" s="65">
        <f t="shared" si="8"/>
        <v>2</v>
      </c>
      <c r="O48" s="105">
        <f t="shared" si="9"/>
        <v>4440</v>
      </c>
      <c r="P48" s="106">
        <f t="shared" si="10"/>
        <v>16.5</v>
      </c>
      <c r="Q48" s="66">
        <f t="shared" si="11"/>
        <v>40</v>
      </c>
      <c r="R48" s="38" t="str">
        <f t="shared" si="12"/>
        <v>B1</v>
      </c>
      <c r="S48" s="38" t="str">
        <f t="shared" si="13"/>
        <v>B10</v>
      </c>
      <c r="T48" s="36" t="str">
        <f t="shared" si="14"/>
        <v>MO ČRS J.Hradec</v>
      </c>
      <c r="U48" s="37">
        <f t="shared" si="15"/>
        <v>1</v>
      </c>
    </row>
    <row r="49" spans="1:21" s="37" customFormat="1" ht="25.5" customHeight="1">
      <c r="A49" s="72"/>
      <c r="B49" s="118">
        <v>2835</v>
      </c>
      <c r="C49" s="119" t="s">
        <v>200</v>
      </c>
      <c r="D49" s="120" t="s">
        <v>98</v>
      </c>
      <c r="E49" s="124" t="s">
        <v>209</v>
      </c>
      <c r="F49" s="101" t="s">
        <v>57</v>
      </c>
      <c r="G49" s="102">
        <v>6</v>
      </c>
      <c r="H49" s="103">
        <f>IF($G49="","",INDEX('1. závod'!$A:$BX,$G49+5,INDEX('Základní list'!$B:$B,MATCH($F49,'Základní list'!$A:$A,0),1)))</f>
        <v>2340</v>
      </c>
      <c r="I49" s="104">
        <f>IF($G49="","",INDEX('1. závod'!$A:$BX,$G49+5,INDEX('Základní list'!$B:$B,MATCH($F49,'Základní list'!$A:$A,0),1)+1))</f>
        <v>10</v>
      </c>
      <c r="J49" s="102" t="s">
        <v>57</v>
      </c>
      <c r="K49" s="102">
        <v>3</v>
      </c>
      <c r="L49" s="103">
        <f>IF($K49="","",INDEX('2. závod'!$A:$BX,$K49+5,INDEX('Základní list'!$B:$B,MATCH($J49,'Základní list'!$A:$A,0),1)))</f>
        <v>1130</v>
      </c>
      <c r="M49" s="104">
        <f>IF($K49="","",INDEX('2. závod'!$A:$BX,$K49+5,INDEX('Základní list'!$B:$B,MATCH($J49,'Základní list'!$A:$A,0),1)+1))</f>
        <v>7</v>
      </c>
      <c r="N49" s="65">
        <f t="shared" si="8"/>
        <v>2</v>
      </c>
      <c r="O49" s="105">
        <f t="shared" si="9"/>
        <v>3470</v>
      </c>
      <c r="P49" s="106">
        <f t="shared" si="10"/>
        <v>17</v>
      </c>
      <c r="Q49" s="66">
        <f t="shared" si="11"/>
        <v>41</v>
      </c>
      <c r="R49" s="38" t="str">
        <f t="shared" si="12"/>
        <v>A6</v>
      </c>
      <c r="S49" s="38" t="str">
        <f t="shared" si="13"/>
        <v>A3</v>
      </c>
      <c r="T49" s="36" t="str">
        <f t="shared" si="14"/>
        <v>MO ČRS N. Strašecí Colmic</v>
      </c>
      <c r="U49" s="37">
        <f t="shared" si="15"/>
        <v>1</v>
      </c>
    </row>
    <row r="50" spans="1:21" s="37" customFormat="1" ht="25.5" customHeight="1">
      <c r="A50" s="72"/>
      <c r="B50" s="118">
        <v>3732</v>
      </c>
      <c r="C50" s="119" t="s">
        <v>199</v>
      </c>
      <c r="D50" s="118" t="s">
        <v>98</v>
      </c>
      <c r="E50" s="124" t="s">
        <v>198</v>
      </c>
      <c r="F50" s="101" t="s">
        <v>59</v>
      </c>
      <c r="G50" s="102">
        <v>7</v>
      </c>
      <c r="H50" s="103">
        <f>IF($G50="","",INDEX('1. závod'!$A:$BX,$G50+5,INDEX('Základní list'!$B:$B,MATCH($F50,'Základní list'!$A:$A,0),1)))</f>
        <v>2180</v>
      </c>
      <c r="I50" s="104">
        <f>IF($G50="","",INDEX('1. závod'!$A:$BX,$G50+5,INDEX('Základní list'!$B:$B,MATCH($F50,'Základní list'!$A:$A,0),1)+1))</f>
        <v>10</v>
      </c>
      <c r="J50" s="102" t="s">
        <v>58</v>
      </c>
      <c r="K50" s="102">
        <v>2</v>
      </c>
      <c r="L50" s="103">
        <f>IF($K50="","",INDEX('2. závod'!$A:$BX,$K50+5,INDEX('Základní list'!$B:$B,MATCH($J50,'Základní list'!$A:$A,0),1)))</f>
        <v>490</v>
      </c>
      <c r="M50" s="104">
        <f>IF($K50="","",INDEX('2. závod'!$A:$BX,$K50+5,INDEX('Základní list'!$B:$B,MATCH($J50,'Základní list'!$A:$A,0),1)+1))</f>
        <v>7</v>
      </c>
      <c r="N50" s="65">
        <f t="shared" si="8"/>
        <v>2</v>
      </c>
      <c r="O50" s="105">
        <f t="shared" si="9"/>
        <v>2670</v>
      </c>
      <c r="P50" s="106">
        <f t="shared" si="10"/>
        <v>17</v>
      </c>
      <c r="Q50" s="66">
        <f t="shared" si="11"/>
        <v>42</v>
      </c>
      <c r="R50" s="38" t="str">
        <f t="shared" si="12"/>
        <v>C7</v>
      </c>
      <c r="S50" s="38" t="str">
        <f t="shared" si="13"/>
        <v>B2</v>
      </c>
      <c r="T50" s="36" t="str">
        <f t="shared" si="14"/>
        <v>MO ČRS Žirovnice</v>
      </c>
      <c r="U50" s="37">
        <f t="shared" si="15"/>
        <v>1</v>
      </c>
    </row>
    <row r="51" spans="1:21" s="37" customFormat="1" ht="25.5" customHeight="1">
      <c r="A51" s="72"/>
      <c r="B51" s="118">
        <v>1805</v>
      </c>
      <c r="C51" s="119" t="s">
        <v>144</v>
      </c>
      <c r="D51" s="118" t="s">
        <v>98</v>
      </c>
      <c r="E51" s="124" t="s">
        <v>206</v>
      </c>
      <c r="F51" s="101" t="s">
        <v>60</v>
      </c>
      <c r="G51" s="102">
        <v>1</v>
      </c>
      <c r="H51" s="103">
        <f>IF($G51="","",INDEX('1. závod'!$A:$BX,$G51+5,INDEX('Základní list'!$B:$B,MATCH($F51,'Základní list'!$A:$A,0),1)))</f>
        <v>2180</v>
      </c>
      <c r="I51" s="104">
        <f>IF($G51="","",INDEX('1. závod'!$A:$BX,$G51+5,INDEX('Základní list'!$B:$B,MATCH($F51,'Základní list'!$A:$A,0),1)+1))</f>
        <v>6</v>
      </c>
      <c r="J51" s="102" t="s">
        <v>92</v>
      </c>
      <c r="K51" s="102">
        <v>6</v>
      </c>
      <c r="L51" s="103">
        <f>IF($K51="","",INDEX('2. závod'!$A:$BX,$K51+5,INDEX('Základní list'!$B:$B,MATCH($J51,'Základní list'!$A:$A,0),1)))</f>
        <v>120</v>
      </c>
      <c r="M51" s="104">
        <f>IF($K51="","",INDEX('2. závod'!$A:$BX,$K51+5,INDEX('Základní list'!$B:$B,MATCH($J51,'Základní list'!$A:$A,0),1)+1))</f>
        <v>11</v>
      </c>
      <c r="N51" s="65">
        <f t="shared" si="8"/>
        <v>2</v>
      </c>
      <c r="O51" s="105">
        <f t="shared" si="9"/>
        <v>2300</v>
      </c>
      <c r="P51" s="106">
        <f t="shared" si="10"/>
        <v>17</v>
      </c>
      <c r="Q51" s="66">
        <f t="shared" si="11"/>
        <v>43</v>
      </c>
      <c r="R51" s="38" t="str">
        <f t="shared" si="12"/>
        <v>D1</v>
      </c>
      <c r="S51" s="38" t="str">
        <f t="shared" si="13"/>
        <v>E6</v>
      </c>
      <c r="T51" s="36" t="str">
        <f t="shared" si="14"/>
        <v>MO ČRS Třebechovice p/O</v>
      </c>
      <c r="U51" s="37">
        <f t="shared" si="15"/>
        <v>1</v>
      </c>
    </row>
    <row r="52" spans="1:21" s="37" customFormat="1" ht="25.5" customHeight="1">
      <c r="A52" s="72"/>
      <c r="B52" s="118">
        <v>3790</v>
      </c>
      <c r="C52" s="119" t="s">
        <v>122</v>
      </c>
      <c r="D52" s="118" t="s">
        <v>98</v>
      </c>
      <c r="E52" s="124" t="s">
        <v>123</v>
      </c>
      <c r="F52" s="101" t="s">
        <v>58</v>
      </c>
      <c r="G52" s="102">
        <v>7</v>
      </c>
      <c r="H52" s="103">
        <f>IF($G52="","",INDEX('1. závod'!$A:$BX,$G52+5,INDEX('Základní list'!$B:$B,MATCH($F52,'Základní list'!$A:$A,0),1)))</f>
        <v>3480</v>
      </c>
      <c r="I52" s="104">
        <f>IF($G52="","",INDEX('1. závod'!$A:$BX,$G52+5,INDEX('Základní list'!$B:$B,MATCH($F52,'Základní list'!$A:$A,0),1)+1))</f>
        <v>8</v>
      </c>
      <c r="J52" s="102" t="s">
        <v>58</v>
      </c>
      <c r="K52" s="102">
        <v>7</v>
      </c>
      <c r="L52" s="103">
        <f>IF($K52="","",INDEX('2. závod'!$A:$BX,$K52+5,INDEX('Základní list'!$B:$B,MATCH($J52,'Základní list'!$A:$A,0),1)))</f>
        <v>210</v>
      </c>
      <c r="M52" s="104">
        <f>IF($K52="","",INDEX('2. závod'!$A:$BX,$K52+5,INDEX('Základní list'!$B:$B,MATCH($J52,'Základní list'!$A:$A,0),1)+1))</f>
        <v>9.5</v>
      </c>
      <c r="N52" s="65">
        <f t="shared" si="8"/>
        <v>2</v>
      </c>
      <c r="O52" s="105">
        <f t="shared" si="9"/>
        <v>3690</v>
      </c>
      <c r="P52" s="106">
        <f t="shared" si="10"/>
        <v>17.5</v>
      </c>
      <c r="Q52" s="66">
        <f t="shared" si="11"/>
        <v>44</v>
      </c>
      <c r="R52" s="38" t="str">
        <f t="shared" si="12"/>
        <v>B7</v>
      </c>
      <c r="S52" s="38" t="str">
        <f t="shared" si="13"/>
        <v>B7</v>
      </c>
      <c r="T52" s="36" t="str">
        <f t="shared" si="14"/>
        <v>ČRS Team Maver Fishing</v>
      </c>
      <c r="U52" s="37">
        <f t="shared" si="15"/>
        <v>1</v>
      </c>
    </row>
    <row r="53" spans="1:21" s="37" customFormat="1" ht="25.5" customHeight="1">
      <c r="A53" s="72"/>
      <c r="B53" s="118">
        <v>2407</v>
      </c>
      <c r="C53" s="119" t="s">
        <v>201</v>
      </c>
      <c r="D53" s="118" t="s">
        <v>98</v>
      </c>
      <c r="E53" s="124" t="s">
        <v>205</v>
      </c>
      <c r="F53" s="101" t="s">
        <v>92</v>
      </c>
      <c r="G53" s="102">
        <v>8</v>
      </c>
      <c r="H53" s="103">
        <f>IF($G53="","",INDEX('1. závod'!$A:$BX,$G53+5,INDEX('Základní list'!$B:$B,MATCH($F53,'Základní list'!$A:$A,0),1)))</f>
        <v>1300</v>
      </c>
      <c r="I53" s="104">
        <f>IF($G53="","",INDEX('1. závod'!$A:$BX,$G53+5,INDEX('Základní list'!$B:$B,MATCH($F53,'Základní list'!$A:$A,0),1)+1))</f>
        <v>11</v>
      </c>
      <c r="J53" s="102" t="s">
        <v>59</v>
      </c>
      <c r="K53" s="102">
        <v>2</v>
      </c>
      <c r="L53" s="103">
        <f>IF($K53="","",INDEX('2. závod'!$A:$BX,$K53+5,INDEX('Základní list'!$B:$B,MATCH($J53,'Základní list'!$A:$A,0),1)))</f>
        <v>360</v>
      </c>
      <c r="M53" s="104">
        <f>IF($K53="","",INDEX('2. závod'!$A:$BX,$K53+5,INDEX('Základní list'!$B:$B,MATCH($J53,'Základní list'!$A:$A,0),1)+1))</f>
        <v>6.5</v>
      </c>
      <c r="N53" s="65">
        <f t="shared" si="8"/>
        <v>2</v>
      </c>
      <c r="O53" s="105">
        <f t="shared" si="9"/>
        <v>1660</v>
      </c>
      <c r="P53" s="106">
        <f t="shared" si="10"/>
        <v>17.5</v>
      </c>
      <c r="Q53" s="66">
        <f t="shared" si="11"/>
        <v>45</v>
      </c>
      <c r="R53" s="38" t="str">
        <f t="shared" si="12"/>
        <v>E8</v>
      </c>
      <c r="S53" s="38" t="str">
        <f t="shared" si="13"/>
        <v>C2</v>
      </c>
      <c r="T53" s="36" t="str">
        <f t="shared" si="14"/>
        <v>MO MRS Brno</v>
      </c>
      <c r="U53" s="37">
        <f t="shared" si="15"/>
        <v>1</v>
      </c>
    </row>
    <row r="54" spans="1:21" s="37" customFormat="1" ht="25.5" customHeight="1">
      <c r="A54" s="72"/>
      <c r="B54" s="118">
        <v>3794</v>
      </c>
      <c r="C54" s="119" t="s">
        <v>180</v>
      </c>
      <c r="D54" s="118" t="s">
        <v>169</v>
      </c>
      <c r="E54" s="124" t="s">
        <v>181</v>
      </c>
      <c r="F54" s="101" t="s">
        <v>57</v>
      </c>
      <c r="G54" s="102">
        <v>11</v>
      </c>
      <c r="H54" s="103">
        <f>IF($G54="","",INDEX('1. závod'!$A:$BX,$G54+5,INDEX('Základní list'!$B:$B,MATCH($F54,'Základní list'!$A:$A,0),1)))</f>
        <v>4120</v>
      </c>
      <c r="I54" s="104">
        <f>IF($G54="","",INDEX('1. závod'!$A:$BX,$G54+5,INDEX('Základní list'!$B:$B,MATCH($F54,'Základní list'!$A:$A,0),1)+1))</f>
        <v>7</v>
      </c>
      <c r="J54" s="102" t="s">
        <v>58</v>
      </c>
      <c r="K54" s="102">
        <v>11</v>
      </c>
      <c r="L54" s="103">
        <f>IF($K54="","",INDEX('2. závod'!$A:$BX,$K54+5,INDEX('Základní list'!$B:$B,MATCH($J54,'Základní list'!$A:$A,0),1)))</f>
        <v>190</v>
      </c>
      <c r="M54" s="104">
        <f>IF($K54="","",INDEX('2. závod'!$A:$BX,$K54+5,INDEX('Základní list'!$B:$B,MATCH($J54,'Základní list'!$A:$A,0),1)+1))</f>
        <v>11</v>
      </c>
      <c r="N54" s="65">
        <f t="shared" si="8"/>
        <v>2</v>
      </c>
      <c r="O54" s="105">
        <f t="shared" si="9"/>
        <v>4310</v>
      </c>
      <c r="P54" s="106">
        <f t="shared" si="10"/>
        <v>18</v>
      </c>
      <c r="Q54" s="66">
        <f t="shared" si="11"/>
        <v>46</v>
      </c>
      <c r="R54" s="38" t="str">
        <f t="shared" si="12"/>
        <v>A11</v>
      </c>
      <c r="S54" s="38" t="str">
        <f t="shared" si="13"/>
        <v>B11</v>
      </c>
      <c r="T54" s="36" t="str">
        <f t="shared" si="14"/>
        <v>Tubertini Match Team</v>
      </c>
      <c r="U54" s="37">
        <f t="shared" si="15"/>
        <v>1</v>
      </c>
    </row>
    <row r="55" spans="1:21" s="37" customFormat="1" ht="25.5" customHeight="1">
      <c r="A55" s="72"/>
      <c r="B55" s="118">
        <v>129</v>
      </c>
      <c r="C55" s="119" t="s">
        <v>126</v>
      </c>
      <c r="D55" s="118" t="s">
        <v>127</v>
      </c>
      <c r="E55" s="124" t="s">
        <v>208</v>
      </c>
      <c r="F55" s="101" t="s">
        <v>60</v>
      </c>
      <c r="G55" s="102">
        <v>2</v>
      </c>
      <c r="H55" s="103">
        <f>IF($G55="","",INDEX('1. závod'!$A:$BX,$G55+5,INDEX('Základní list'!$B:$B,MATCH($F55,'Základní list'!$A:$A,0),1)))</f>
        <v>1700</v>
      </c>
      <c r="I55" s="104">
        <f>IF($G55="","",INDEX('1. závod'!$A:$BX,$G55+5,INDEX('Základní list'!$B:$B,MATCH($F55,'Základní list'!$A:$A,0),1)+1))</f>
        <v>8</v>
      </c>
      <c r="J55" s="102" t="s">
        <v>57</v>
      </c>
      <c r="K55" s="102">
        <v>10</v>
      </c>
      <c r="L55" s="103">
        <f>IF($K55="","",INDEX('2. závod'!$A:$BX,$K55+5,INDEX('Základní list'!$B:$B,MATCH($J55,'Základní list'!$A:$A,0),1)))</f>
        <v>820</v>
      </c>
      <c r="M55" s="104">
        <f>IF($K55="","",INDEX('2. závod'!$A:$BX,$K55+5,INDEX('Základní list'!$B:$B,MATCH($J55,'Základní list'!$A:$A,0),1)+1))</f>
        <v>10</v>
      </c>
      <c r="N55" s="65">
        <f t="shared" si="8"/>
        <v>2</v>
      </c>
      <c r="O55" s="105">
        <f t="shared" si="9"/>
        <v>2520</v>
      </c>
      <c r="P55" s="106">
        <f t="shared" si="10"/>
        <v>18</v>
      </c>
      <c r="Q55" s="66">
        <f t="shared" si="11"/>
        <v>47</v>
      </c>
      <c r="R55" s="38" t="str">
        <f t="shared" si="12"/>
        <v>D2</v>
      </c>
      <c r="S55" s="38" t="str">
        <f t="shared" si="13"/>
        <v>A10</v>
      </c>
      <c r="T55" s="36" t="str">
        <f t="shared" si="14"/>
        <v>MO ČRS H.Králové</v>
      </c>
      <c r="U55" s="37">
        <f t="shared" si="15"/>
        <v>1</v>
      </c>
    </row>
    <row r="56" spans="1:21" s="37" customFormat="1" ht="25.5" customHeight="1">
      <c r="A56" s="72"/>
      <c r="B56" s="118">
        <v>3725</v>
      </c>
      <c r="C56" s="119" t="s">
        <v>179</v>
      </c>
      <c r="D56" s="118" t="s">
        <v>169</v>
      </c>
      <c r="E56" s="124" t="s">
        <v>115</v>
      </c>
      <c r="F56" s="101" t="s">
        <v>59</v>
      </c>
      <c r="G56" s="102">
        <v>8</v>
      </c>
      <c r="H56" s="103">
        <f>IF($G56="","",INDEX('1. závod'!$A:$BX,$G56+5,INDEX('Základní list'!$B:$B,MATCH($F56,'Základní list'!$A:$A,0),1)))</f>
        <v>2280</v>
      </c>
      <c r="I56" s="104">
        <f>IF($G56="","",INDEX('1. závod'!$A:$BX,$G56+5,INDEX('Základní list'!$B:$B,MATCH($F56,'Základní list'!$A:$A,0),1)+1))</f>
        <v>9</v>
      </c>
      <c r="J56" s="102" t="s">
        <v>59</v>
      </c>
      <c r="K56" s="102">
        <v>4</v>
      </c>
      <c r="L56" s="103">
        <f>IF($K56="","",INDEX('2. závod'!$A:$BX,$K56+5,INDEX('Základní list'!$B:$B,MATCH($J56,'Základní list'!$A:$A,0),1)))</f>
        <v>180</v>
      </c>
      <c r="M56" s="104">
        <f>IF($K56="","",INDEX('2. závod'!$A:$BX,$K56+5,INDEX('Základní list'!$B:$B,MATCH($J56,'Základní list'!$A:$A,0),1)+1))</f>
        <v>9</v>
      </c>
      <c r="N56" s="65">
        <f t="shared" si="8"/>
        <v>2</v>
      </c>
      <c r="O56" s="105">
        <f t="shared" si="9"/>
        <v>2460</v>
      </c>
      <c r="P56" s="106">
        <f t="shared" si="10"/>
        <v>18</v>
      </c>
      <c r="Q56" s="66">
        <f t="shared" si="11"/>
        <v>48</v>
      </c>
      <c r="R56" s="38" t="str">
        <f t="shared" si="12"/>
        <v>C8</v>
      </c>
      <c r="S56" s="38" t="str">
        <f t="shared" si="13"/>
        <v>C4</v>
      </c>
      <c r="T56" s="36" t="str">
        <f t="shared" si="14"/>
        <v>MO ČRS Mirovice</v>
      </c>
      <c r="U56" s="37">
        <f t="shared" si="15"/>
        <v>1</v>
      </c>
    </row>
    <row r="57" spans="1:21" s="37" customFormat="1" ht="25.5" customHeight="1">
      <c r="A57" s="72"/>
      <c r="B57" s="118">
        <v>2829</v>
      </c>
      <c r="C57" s="119" t="s">
        <v>118</v>
      </c>
      <c r="D57" s="118" t="s">
        <v>98</v>
      </c>
      <c r="E57" s="124" t="s">
        <v>119</v>
      </c>
      <c r="F57" s="101" t="s">
        <v>58</v>
      </c>
      <c r="G57" s="102">
        <v>6</v>
      </c>
      <c r="H57" s="103">
        <f>IF($G57="","",INDEX('1. závod'!$A:$BX,$G57+5,INDEX('Základní list'!$B:$B,MATCH($F57,'Základní list'!$A:$A,0),1)))</f>
        <v>1480</v>
      </c>
      <c r="I57" s="104">
        <f>IF($G57="","",INDEX('1. závod'!$A:$BX,$G57+5,INDEX('Základní list'!$B:$B,MATCH($F57,'Základní list'!$A:$A,0),1)+1))</f>
        <v>10</v>
      </c>
      <c r="J57" s="102" t="s">
        <v>60</v>
      </c>
      <c r="K57" s="102">
        <v>11</v>
      </c>
      <c r="L57" s="103">
        <f>IF($K57="","",INDEX('2. závod'!$A:$BX,$K57+5,INDEX('Základní list'!$B:$B,MATCH($J57,'Základní list'!$A:$A,0),1)))</f>
        <v>420</v>
      </c>
      <c r="M57" s="104">
        <f>IF($K57="","",INDEX('2. závod'!$A:$BX,$K57+5,INDEX('Základní list'!$B:$B,MATCH($J57,'Základní list'!$A:$A,0),1)+1))</f>
        <v>8</v>
      </c>
      <c r="N57" s="65">
        <f t="shared" si="8"/>
        <v>2</v>
      </c>
      <c r="O57" s="105">
        <f t="shared" si="9"/>
        <v>1900</v>
      </c>
      <c r="P57" s="106">
        <f t="shared" si="10"/>
        <v>18</v>
      </c>
      <c r="Q57" s="66">
        <f t="shared" si="11"/>
        <v>49</v>
      </c>
      <c r="R57" s="38" t="str">
        <f t="shared" si="12"/>
        <v>B6</v>
      </c>
      <c r="S57" s="38" t="str">
        <f t="shared" si="13"/>
        <v>D11</v>
      </c>
      <c r="T57" s="36" t="str">
        <f t="shared" si="14"/>
        <v>MO Kolín Colmic</v>
      </c>
      <c r="U57" s="37">
        <f t="shared" si="15"/>
        <v>1</v>
      </c>
    </row>
    <row r="58" spans="1:21" s="37" customFormat="1" ht="25.5" customHeight="1">
      <c r="A58" s="72"/>
      <c r="B58" s="118">
        <v>3487</v>
      </c>
      <c r="C58" s="119" t="s">
        <v>145</v>
      </c>
      <c r="D58" s="118" t="s">
        <v>98</v>
      </c>
      <c r="E58" s="124" t="s">
        <v>206</v>
      </c>
      <c r="F58" s="101" t="s">
        <v>57</v>
      </c>
      <c r="G58" s="102">
        <v>8</v>
      </c>
      <c r="H58" s="103">
        <f>IF($G58="","",INDEX('1. závod'!$A:$BX,$G58+5,INDEX('Základní list'!$B:$B,MATCH($F58,'Základní list'!$A:$A,0),1)))</f>
        <v>1620</v>
      </c>
      <c r="I58" s="104">
        <f>IF($G58="","",INDEX('1. závod'!$A:$BX,$G58+5,INDEX('Základní list'!$B:$B,MATCH($F58,'Základní list'!$A:$A,0),1)+1))</f>
        <v>11</v>
      </c>
      <c r="J58" s="102" t="s">
        <v>58</v>
      </c>
      <c r="K58" s="102">
        <v>4</v>
      </c>
      <c r="L58" s="103">
        <f>IF($K58="","",INDEX('2. závod'!$A:$BX,$K58+5,INDEX('Základní list'!$B:$B,MATCH($J58,'Základní list'!$A:$A,0),1)))</f>
        <v>440</v>
      </c>
      <c r="M58" s="104">
        <f>IF($K58="","",INDEX('2. závod'!$A:$BX,$K58+5,INDEX('Základní list'!$B:$B,MATCH($J58,'Základní list'!$A:$A,0),1)+1))</f>
        <v>8</v>
      </c>
      <c r="N58" s="65">
        <f t="shared" si="8"/>
        <v>2</v>
      </c>
      <c r="O58" s="105">
        <f t="shared" si="9"/>
        <v>2060</v>
      </c>
      <c r="P58" s="106">
        <f t="shared" si="10"/>
        <v>19</v>
      </c>
      <c r="Q58" s="66">
        <f t="shared" si="11"/>
        <v>50</v>
      </c>
      <c r="R58" s="38" t="str">
        <f t="shared" si="12"/>
        <v>A8</v>
      </c>
      <c r="S58" s="38" t="str">
        <f t="shared" si="13"/>
        <v>B4</v>
      </c>
      <c r="T58" s="36" t="str">
        <f t="shared" si="14"/>
        <v>MO ČRS Třebechovice p/O</v>
      </c>
      <c r="U58" s="37">
        <f t="shared" si="15"/>
        <v>1</v>
      </c>
    </row>
    <row r="59" spans="1:21" s="37" customFormat="1" ht="25.5" customHeight="1">
      <c r="A59" s="72"/>
      <c r="B59" s="118">
        <v>3490</v>
      </c>
      <c r="C59" s="119" t="s">
        <v>116</v>
      </c>
      <c r="D59" s="118" t="s">
        <v>98</v>
      </c>
      <c r="E59" s="124" t="s">
        <v>117</v>
      </c>
      <c r="F59" s="101" t="s">
        <v>60</v>
      </c>
      <c r="G59" s="102">
        <v>3</v>
      </c>
      <c r="H59" s="103">
        <f>IF($G59="","",INDEX('1. závod'!$A:$BX,$G59+5,INDEX('Základní list'!$B:$B,MATCH($F59,'Základní list'!$A:$A,0),1)))</f>
        <v>890</v>
      </c>
      <c r="I59" s="104">
        <f>IF($G59="","",INDEX('1. závod'!$A:$BX,$G59+5,INDEX('Základní list'!$B:$B,MATCH($F59,'Základní list'!$A:$A,0),1)+1))</f>
        <v>11</v>
      </c>
      <c r="J59" s="102" t="s">
        <v>92</v>
      </c>
      <c r="K59" s="102">
        <v>5</v>
      </c>
      <c r="L59" s="103">
        <f>IF($K59="","",INDEX('2. závod'!$A:$BX,$K59+5,INDEX('Základní list'!$B:$B,MATCH($J59,'Základní list'!$A:$A,0),1)))</f>
        <v>460</v>
      </c>
      <c r="M59" s="104">
        <f>IF($K59="","",INDEX('2. závod'!$A:$BX,$K59+5,INDEX('Základní list'!$B:$B,MATCH($J59,'Základní list'!$A:$A,0),1)+1))</f>
        <v>8</v>
      </c>
      <c r="N59" s="65">
        <f t="shared" si="8"/>
        <v>2</v>
      </c>
      <c r="O59" s="105">
        <f t="shared" si="9"/>
        <v>1350</v>
      </c>
      <c r="P59" s="106">
        <f t="shared" si="10"/>
        <v>19</v>
      </c>
      <c r="Q59" s="66">
        <f t="shared" si="11"/>
        <v>51</v>
      </c>
      <c r="R59" s="38" t="str">
        <f t="shared" si="12"/>
        <v>D3</v>
      </c>
      <c r="S59" s="38" t="str">
        <f t="shared" si="13"/>
        <v>E5</v>
      </c>
      <c r="T59" s="36" t="str">
        <f t="shared" si="14"/>
        <v>Praha 5 - Velká Chuchle</v>
      </c>
      <c r="U59" s="37">
        <f t="shared" si="15"/>
        <v>1</v>
      </c>
    </row>
    <row r="60" spans="1:21" s="37" customFormat="1" ht="25.5" customHeight="1">
      <c r="A60" s="72"/>
      <c r="B60" s="118">
        <v>4062</v>
      </c>
      <c r="C60" s="119" t="s">
        <v>162</v>
      </c>
      <c r="D60" s="118" t="s">
        <v>98</v>
      </c>
      <c r="E60" s="124"/>
      <c r="F60" s="101" t="s">
        <v>60</v>
      </c>
      <c r="G60" s="102">
        <v>8</v>
      </c>
      <c r="H60" s="103">
        <f>IF($G60="","",INDEX('1. závod'!$A:$BX,$G60+5,INDEX('Základní list'!$B:$B,MATCH($F60,'Základní list'!$A:$A,0),1)))</f>
        <v>900</v>
      </c>
      <c r="I60" s="104">
        <f>IF($G60="","",INDEX('1. závod'!$A:$BX,$G60+5,INDEX('Základní list'!$B:$B,MATCH($F60,'Základní list'!$A:$A,0),1)+1))</f>
        <v>10</v>
      </c>
      <c r="J60" s="102" t="s">
        <v>92</v>
      </c>
      <c r="K60" s="102">
        <v>3</v>
      </c>
      <c r="L60" s="103">
        <f>IF($K60="","",INDEX('2. závod'!$A:$BX,$K60+5,INDEX('Základní list'!$B:$B,MATCH($J60,'Základní list'!$A:$A,0),1)))</f>
        <v>300</v>
      </c>
      <c r="M60" s="104">
        <f>IF($K60="","",INDEX('2. závod'!$A:$BX,$K60+5,INDEX('Základní list'!$B:$B,MATCH($J60,'Základní list'!$A:$A,0),1)+1))</f>
        <v>10</v>
      </c>
      <c r="N60" s="65">
        <f t="shared" si="8"/>
        <v>2</v>
      </c>
      <c r="O60" s="105">
        <f t="shared" si="9"/>
        <v>1200</v>
      </c>
      <c r="P60" s="106">
        <f t="shared" si="10"/>
        <v>20</v>
      </c>
      <c r="Q60" s="66">
        <f t="shared" si="11"/>
        <v>52</v>
      </c>
      <c r="R60" s="38" t="str">
        <f t="shared" si="12"/>
        <v>D8</v>
      </c>
      <c r="S60" s="38" t="str">
        <f t="shared" si="13"/>
        <v>E3</v>
      </c>
      <c r="T60" s="36">
        <f t="shared" si="14"/>
      </c>
      <c r="U60" s="37">
        <f t="shared" si="15"/>
        <v>1</v>
      </c>
    </row>
    <row r="61" spans="1:21" s="37" customFormat="1" ht="25.5" customHeight="1">
      <c r="A61" s="72"/>
      <c r="B61" s="118">
        <v>39</v>
      </c>
      <c r="C61" s="119" t="s">
        <v>158</v>
      </c>
      <c r="D61" s="118" t="s">
        <v>98</v>
      </c>
      <c r="E61" s="124" t="s">
        <v>110</v>
      </c>
      <c r="F61" s="101" t="s">
        <v>60</v>
      </c>
      <c r="G61" s="102">
        <v>10</v>
      </c>
      <c r="H61" s="103">
        <f>IF($G61="","",INDEX('1. závod'!$A:$BX,$G61+5,INDEX('Základní list'!$B:$B,MATCH($F61,'Základní list'!$A:$A,0),1)))</f>
        <v>1460</v>
      </c>
      <c r="I61" s="104">
        <f>IF($G61="","",INDEX('1. závod'!$A:$BX,$G61+5,INDEX('Základní list'!$B:$B,MATCH($F61,'Základní list'!$A:$A,0),1)+1))</f>
        <v>9</v>
      </c>
      <c r="J61" s="102" t="s">
        <v>59</v>
      </c>
      <c r="K61" s="102">
        <v>7</v>
      </c>
      <c r="L61" s="103">
        <f>IF($K61="","",INDEX('2. závod'!$A:$BX,$K61+5,INDEX('Základní list'!$B:$B,MATCH($J61,'Základní list'!$A:$A,0),1)))</f>
        <v>0</v>
      </c>
      <c r="M61" s="104">
        <f>IF($K61="","",INDEX('2. závod'!$A:$BX,$K61+5,INDEX('Základní list'!$B:$B,MATCH($J61,'Základní list'!$A:$A,0),1)+1))</f>
        <v>11.5</v>
      </c>
      <c r="N61" s="65">
        <f t="shared" si="8"/>
        <v>2</v>
      </c>
      <c r="O61" s="105">
        <f t="shared" si="9"/>
        <v>1460</v>
      </c>
      <c r="P61" s="106">
        <f t="shared" si="10"/>
        <v>20.5</v>
      </c>
      <c r="Q61" s="66">
        <f t="shared" si="11"/>
        <v>53</v>
      </c>
      <c r="R61" s="38" t="str">
        <f t="shared" si="12"/>
        <v>D10</v>
      </c>
      <c r="S61" s="38" t="str">
        <f t="shared" si="13"/>
        <v>C7</v>
      </c>
      <c r="T61" s="36" t="str">
        <f t="shared" si="14"/>
        <v>MO ČRS J.Hradec</v>
      </c>
      <c r="U61" s="37">
        <f t="shared" si="15"/>
        <v>1</v>
      </c>
    </row>
    <row r="62" spans="1:21" s="37" customFormat="1" ht="25.5" customHeight="1">
      <c r="A62" s="72"/>
      <c r="B62" s="118">
        <v>2994</v>
      </c>
      <c r="C62" s="119" t="s">
        <v>128</v>
      </c>
      <c r="D62" s="118" t="s">
        <v>61</v>
      </c>
      <c r="E62" s="124" t="s">
        <v>207</v>
      </c>
      <c r="F62" s="101" t="s">
        <v>92</v>
      </c>
      <c r="G62" s="102">
        <v>4</v>
      </c>
      <c r="H62" s="103">
        <f>IF($G62="","",INDEX('1. závod'!$A:$BX,$G62+5,INDEX('Základní list'!$B:$B,MATCH($F62,'Základní list'!$A:$A,0),1)))</f>
        <v>1260</v>
      </c>
      <c r="I62" s="104">
        <f>IF($G62="","",INDEX('1. závod'!$A:$BX,$G62+5,INDEX('Základní list'!$B:$B,MATCH($F62,'Základní list'!$A:$A,0),1)+1))</f>
        <v>12</v>
      </c>
      <c r="J62" s="102" t="s">
        <v>92</v>
      </c>
      <c r="K62" s="102">
        <v>7</v>
      </c>
      <c r="L62" s="103">
        <f>IF($K62="","",INDEX('2. závod'!$A:$BX,$K62+5,INDEX('Základní list'!$B:$B,MATCH($J62,'Základní list'!$A:$A,0),1)))</f>
        <v>380</v>
      </c>
      <c r="M62" s="104">
        <f>IF($K62="","",INDEX('2. závod'!$A:$BX,$K62+5,INDEX('Základní list'!$B:$B,MATCH($J62,'Základní list'!$A:$A,0),1)+1))</f>
        <v>9</v>
      </c>
      <c r="N62" s="65">
        <f t="shared" si="8"/>
        <v>2</v>
      </c>
      <c r="O62" s="105">
        <f t="shared" si="9"/>
        <v>1640</v>
      </c>
      <c r="P62" s="106">
        <f t="shared" si="10"/>
        <v>21</v>
      </c>
      <c r="Q62" s="66">
        <f t="shared" si="11"/>
        <v>54</v>
      </c>
      <c r="R62" s="38" t="str">
        <f t="shared" si="12"/>
        <v>E4</v>
      </c>
      <c r="S62" s="38" t="str">
        <f t="shared" si="13"/>
        <v>E7</v>
      </c>
      <c r="T62" s="36" t="str">
        <f t="shared" si="14"/>
        <v>MO ČRS Plzeň 1</v>
      </c>
      <c r="U62" s="37">
        <f t="shared" si="15"/>
        <v>1</v>
      </c>
    </row>
    <row r="63" spans="1:21" s="37" customFormat="1" ht="25.5" customHeight="1">
      <c r="A63" s="72"/>
      <c r="B63" s="118">
        <v>3060</v>
      </c>
      <c r="C63" s="119" t="s">
        <v>174</v>
      </c>
      <c r="D63" s="118" t="s">
        <v>169</v>
      </c>
      <c r="E63" s="124" t="s">
        <v>175</v>
      </c>
      <c r="F63" s="101" t="s">
        <v>58</v>
      </c>
      <c r="G63" s="102">
        <v>12</v>
      </c>
      <c r="H63" s="103">
        <f>IF($G63="","",INDEX('1. závod'!$A:$BX,$G63+5,INDEX('Základní list'!$B:$B,MATCH($F63,'Základní list'!$A:$A,0),1)))</f>
        <v>650</v>
      </c>
      <c r="I63" s="104">
        <f>IF($G63="","",INDEX('1. závod'!$A:$BX,$G63+5,INDEX('Základní list'!$B:$B,MATCH($F63,'Základní list'!$A:$A,0),1)+1))</f>
        <v>12</v>
      </c>
      <c r="J63" s="102" t="s">
        <v>59</v>
      </c>
      <c r="K63" s="102">
        <v>5</v>
      </c>
      <c r="L63" s="103">
        <f>IF($K63="","",INDEX('2. závod'!$A:$BX,$K63+5,INDEX('Základní list'!$B:$B,MATCH($J63,'Základní list'!$A:$A,0),1)))</f>
        <v>100</v>
      </c>
      <c r="M63" s="104">
        <f>IF($K63="","",INDEX('2. závod'!$A:$BX,$K63+5,INDEX('Základní list'!$B:$B,MATCH($J63,'Základní list'!$A:$A,0),1)+1))</f>
        <v>10</v>
      </c>
      <c r="N63" s="65">
        <f t="shared" si="8"/>
        <v>2</v>
      </c>
      <c r="O63" s="105">
        <f t="shared" si="9"/>
        <v>750</v>
      </c>
      <c r="P63" s="106">
        <f t="shared" si="10"/>
        <v>22</v>
      </c>
      <c r="Q63" s="66">
        <f t="shared" si="11"/>
        <v>55</v>
      </c>
      <c r="R63" s="38" t="str">
        <f t="shared" si="12"/>
        <v>B12</v>
      </c>
      <c r="S63" s="38" t="str">
        <f t="shared" si="13"/>
        <v>C5</v>
      </c>
      <c r="T63" s="36" t="str">
        <f t="shared" si="14"/>
        <v>MO ČRS Rakovník </v>
      </c>
      <c r="U63" s="37">
        <f t="shared" si="15"/>
        <v>1</v>
      </c>
    </row>
    <row r="64" spans="1:21" s="37" customFormat="1" ht="25.5" customHeight="1">
      <c r="A64" s="72"/>
      <c r="B64" s="120">
        <v>3641</v>
      </c>
      <c r="C64" s="128" t="s">
        <v>114</v>
      </c>
      <c r="D64" s="120" t="s">
        <v>98</v>
      </c>
      <c r="E64" s="124" t="s">
        <v>115</v>
      </c>
      <c r="F64" s="101" t="s">
        <v>58</v>
      </c>
      <c r="G64" s="102">
        <v>5</v>
      </c>
      <c r="H64" s="103">
        <f>IF($G64="","",INDEX('1. závod'!$A:$BX,$G64+5,INDEX('Základní list'!$B:$B,MATCH($F64,'Základní list'!$A:$A,0),1)))</f>
        <v>1110</v>
      </c>
      <c r="I64" s="104">
        <f>IF($G64="","",INDEX('1. závod'!$A:$BX,$G64+5,INDEX('Základní list'!$B:$B,MATCH($F64,'Základní list'!$A:$A,0),1)+1))</f>
        <v>11</v>
      </c>
      <c r="J64" s="102" t="s">
        <v>59</v>
      </c>
      <c r="K64" s="102">
        <v>8</v>
      </c>
      <c r="L64" s="103">
        <f>IF($K64="","",INDEX('2. závod'!$A:$BX,$K64+5,INDEX('Základní list'!$B:$B,MATCH($J64,'Základní list'!$A:$A,0),1)))</f>
        <v>0</v>
      </c>
      <c r="M64" s="104">
        <f>IF($K64="","",INDEX('2. závod'!$A:$BX,$K64+5,INDEX('Základní list'!$B:$B,MATCH($J64,'Základní list'!$A:$A,0),1)+1))</f>
        <v>11.5</v>
      </c>
      <c r="N64" s="65">
        <f t="shared" si="8"/>
        <v>2</v>
      </c>
      <c r="O64" s="105">
        <f t="shared" si="9"/>
        <v>1110</v>
      </c>
      <c r="P64" s="106">
        <f t="shared" si="10"/>
        <v>22.5</v>
      </c>
      <c r="Q64" s="66">
        <f t="shared" si="11"/>
        <v>56</v>
      </c>
      <c r="R64" s="38" t="str">
        <f t="shared" si="12"/>
        <v>B5</v>
      </c>
      <c r="S64" s="38" t="str">
        <f t="shared" si="13"/>
        <v>C8</v>
      </c>
      <c r="T64" s="36" t="str">
        <f t="shared" si="14"/>
        <v>MO ČRS Mirovice</v>
      </c>
      <c r="U64" s="37">
        <f t="shared" si="15"/>
        <v>1</v>
      </c>
    </row>
    <row r="65" spans="1:21" s="37" customFormat="1" ht="25.5" customHeight="1">
      <c r="A65" s="72"/>
      <c r="B65" s="118">
        <v>1143</v>
      </c>
      <c r="C65" s="119" t="s">
        <v>153</v>
      </c>
      <c r="D65" s="118" t="s">
        <v>98</v>
      </c>
      <c r="E65" s="124" t="s">
        <v>143</v>
      </c>
      <c r="F65" s="101" t="s">
        <v>59</v>
      </c>
      <c r="G65" s="102">
        <v>10</v>
      </c>
      <c r="H65" s="103">
        <f>IF($G65="","",INDEX('1. závod'!$A:$BX,$G65+5,INDEX('Základní list'!$B:$B,MATCH($F65,'Základní list'!$A:$A,0),1)))</f>
        <v>1170</v>
      </c>
      <c r="I65" s="104">
        <f>IF($G65="","",INDEX('1. závod'!$A:$BX,$G65+5,INDEX('Základní list'!$B:$B,MATCH($F65,'Základní list'!$A:$A,0),1)+1))</f>
        <v>11</v>
      </c>
      <c r="J65" s="102" t="s">
        <v>60</v>
      </c>
      <c r="K65" s="102">
        <v>9</v>
      </c>
      <c r="L65" s="103">
        <f>IF($K65="","",INDEX('2. závod'!$A:$BX,$K65+5,INDEX('Základní list'!$B:$B,MATCH($J65,'Základní list'!$A:$A,0),1)))</f>
        <v>120</v>
      </c>
      <c r="M65" s="104">
        <f>IF($K65="","",INDEX('2. závod'!$A:$BX,$K65+5,INDEX('Základní list'!$B:$B,MATCH($J65,'Základní list'!$A:$A,0),1)+1))</f>
        <v>12</v>
      </c>
      <c r="N65" s="65">
        <f t="shared" si="8"/>
        <v>2</v>
      </c>
      <c r="O65" s="105">
        <f t="shared" si="9"/>
        <v>1290</v>
      </c>
      <c r="P65" s="106">
        <f t="shared" si="10"/>
        <v>23</v>
      </c>
      <c r="Q65" s="66">
        <f t="shared" si="11"/>
        <v>57</v>
      </c>
      <c r="R65" s="38" t="str">
        <f t="shared" si="12"/>
        <v>C10</v>
      </c>
      <c r="S65" s="38" t="str">
        <f t="shared" si="13"/>
        <v>D9</v>
      </c>
      <c r="T65" s="36" t="str">
        <f t="shared" si="14"/>
        <v>MO ČRS Plzeň</v>
      </c>
      <c r="U65" s="37">
        <f t="shared" si="15"/>
        <v>1</v>
      </c>
    </row>
    <row r="66" spans="1:21" s="37" customFormat="1" ht="25.5" customHeight="1">
      <c r="A66" s="72"/>
      <c r="B66" s="118">
        <v>72</v>
      </c>
      <c r="C66" s="119" t="s">
        <v>156</v>
      </c>
      <c r="D66" s="118" t="s">
        <v>98</v>
      </c>
      <c r="E66" s="124" t="s">
        <v>157</v>
      </c>
      <c r="F66" s="101" t="s">
        <v>59</v>
      </c>
      <c r="G66" s="102">
        <v>4</v>
      </c>
      <c r="H66" s="103">
        <f>IF($G66="","",INDEX('1. závod'!$A:$BX,$G66+5,INDEX('Základní list'!$B:$B,MATCH($F66,'Základní list'!$A:$A,0),1)))</f>
        <v>2580</v>
      </c>
      <c r="I66" s="104">
        <f>IF($G66="","",INDEX('1. závod'!$A:$BX,$G66+5,INDEX('Základní list'!$B:$B,MATCH($F66,'Základní list'!$A:$A,0),1)+1))</f>
        <v>7</v>
      </c>
      <c r="J66" s="102"/>
      <c r="K66" s="102"/>
      <c r="L66" s="103">
        <f>IF($K66="","",INDEX('2. závod'!$A:$BX,$K66+5,INDEX('Základní list'!$B:$B,MATCH($J66,'Základní list'!$A:$A,0),1)))</f>
      </c>
      <c r="M66" s="104">
        <f>IF($K66="","",INDEX('2. závod'!$A:$BX,$K66+5,INDEX('Základní list'!$B:$B,MATCH($J66,'Základní list'!$A:$A,0),1)+1))</f>
      </c>
      <c r="N66" s="65">
        <f t="shared" si="8"/>
        <v>1</v>
      </c>
      <c r="O66" s="105">
        <f t="shared" si="9"/>
        <v>2580</v>
      </c>
      <c r="P66" s="106">
        <f t="shared" si="10"/>
        <v>7</v>
      </c>
      <c r="Q66" s="66">
        <f t="shared" si="11"/>
        <v>58</v>
      </c>
      <c r="R66" s="38" t="str">
        <f t="shared" si="12"/>
        <v>C4</v>
      </c>
      <c r="S66" s="38">
        <f t="shared" si="13"/>
      </c>
      <c r="T66" s="36" t="str">
        <f t="shared" si="14"/>
        <v>RSK Pardubice Colmic</v>
      </c>
      <c r="U66" s="37">
        <f t="shared" si="15"/>
        <v>1</v>
      </c>
    </row>
    <row r="67" spans="1:21" s="37" customFormat="1" ht="25.5" customHeight="1">
      <c r="A67" s="72"/>
      <c r="B67" s="118">
        <v>3964</v>
      </c>
      <c r="C67" s="119" t="s">
        <v>194</v>
      </c>
      <c r="D67" s="118" t="s">
        <v>195</v>
      </c>
      <c r="E67" s="124" t="s">
        <v>196</v>
      </c>
      <c r="F67" s="101" t="s">
        <v>59</v>
      </c>
      <c r="G67" s="102">
        <v>9</v>
      </c>
      <c r="H67" s="103">
        <f>IF($G67="","",INDEX('1. závod'!$A:$BX,$G67+5,INDEX('Základní list'!$B:$B,MATCH($F67,'Základní list'!$A:$A,0),1)))</f>
        <v>1000</v>
      </c>
      <c r="I67" s="104">
        <f>IF($G67="","",INDEX('1. závod'!$A:$BX,$G67+5,INDEX('Základní list'!$B:$B,MATCH($F67,'Základní list'!$A:$A,0),1)+1))</f>
        <v>12</v>
      </c>
      <c r="J67" s="102"/>
      <c r="K67" s="102"/>
      <c r="L67" s="103">
        <f>IF($K67="","",INDEX('2. závod'!$A:$BX,$K67+5,INDEX('Základní list'!$B:$B,MATCH($J67,'Základní list'!$A:$A,0),1)))</f>
      </c>
      <c r="M67" s="104">
        <f>IF($K67="","",INDEX('2. závod'!$A:$BX,$K67+5,INDEX('Základní list'!$B:$B,MATCH($J67,'Základní list'!$A:$A,0),1)+1))</f>
      </c>
      <c r="N67" s="65">
        <f t="shared" si="8"/>
        <v>1</v>
      </c>
      <c r="O67" s="105">
        <f t="shared" si="9"/>
        <v>1000</v>
      </c>
      <c r="P67" s="106">
        <f t="shared" si="10"/>
        <v>12</v>
      </c>
      <c r="Q67" s="66">
        <f t="shared" si="11"/>
        <v>59</v>
      </c>
      <c r="R67" s="38" t="str">
        <f t="shared" si="12"/>
        <v>C9</v>
      </c>
      <c r="S67" s="38">
        <f t="shared" si="13"/>
      </c>
      <c r="T67" s="36" t="str">
        <f t="shared" si="14"/>
        <v>MO ČRS Březnice</v>
      </c>
      <c r="U67" s="37">
        <f t="shared" si="15"/>
        <v>1</v>
      </c>
    </row>
    <row r="68" spans="1:21" s="37" customFormat="1" ht="25.5" customHeight="1">
      <c r="A68" s="72"/>
      <c r="B68" s="118"/>
      <c r="C68" s="119"/>
      <c r="D68" s="118"/>
      <c r="E68" s="124"/>
      <c r="F68" s="101"/>
      <c r="G68" s="102"/>
      <c r="H68" s="103">
        <f>IF($G68="","",INDEX('1. závod'!$A:$BX,$G68+5,INDEX('Základní list'!$B:$B,MATCH($F68,'Základní list'!$A:$A,0),1)))</f>
      </c>
      <c r="I68" s="104">
        <f>IF($G68="","",INDEX('1. závod'!$A:$BX,$G68+5,INDEX('Základní list'!$B:$B,MATCH($F68,'Základní list'!$A:$A,0),1)+1))</f>
      </c>
      <c r="J68" s="102"/>
      <c r="K68" s="102"/>
      <c r="L68" s="103">
        <f>IF($K68="","",INDEX('2. závod'!$A:$BX,$K68+5,INDEX('Základní list'!$B:$B,MATCH($J68,'Základní list'!$A:$A,0),1)))</f>
      </c>
      <c r="M68" s="104">
        <f>IF($K68="","",INDEX('2. závod'!$A:$BX,$K68+5,INDEX('Základní list'!$B:$B,MATCH($J68,'Základní list'!$A:$A,0),1)+1))</f>
      </c>
      <c r="N68" s="65">
        <f t="shared" si="8"/>
      </c>
      <c r="O68" s="105">
        <f t="shared" si="9"/>
      </c>
      <c r="P68" s="106">
        <f t="shared" si="10"/>
      </c>
      <c r="Q68" s="66">
        <f t="shared" si="11"/>
      </c>
      <c r="R68" s="38">
        <f t="shared" si="12"/>
      </c>
      <c r="S68" s="38">
        <f t="shared" si="13"/>
      </c>
      <c r="T68" s="36">
        <f t="shared" si="14"/>
      </c>
      <c r="U68" s="37">
        <f t="shared" si="15"/>
        <v>0</v>
      </c>
    </row>
    <row r="69" spans="1:21" s="37" customFormat="1" ht="25.5" customHeight="1">
      <c r="A69" s="72"/>
      <c r="B69" s="118"/>
      <c r="C69" s="119"/>
      <c r="D69" s="118"/>
      <c r="E69" s="124"/>
      <c r="F69" s="101"/>
      <c r="G69" s="102"/>
      <c r="H69" s="103">
        <f>IF($G69="","",INDEX('1. závod'!$A:$BX,$G69+5,INDEX('Základní list'!$B:$B,MATCH($F69,'Základní list'!$A:$A,0),1)))</f>
      </c>
      <c r="I69" s="104">
        <f>IF($G69="","",INDEX('1. závod'!$A:$BX,$G69+5,INDEX('Základní list'!$B:$B,MATCH($F69,'Základní list'!$A:$A,0),1)+1))</f>
      </c>
      <c r="J69" s="102"/>
      <c r="K69" s="102"/>
      <c r="L69" s="103">
        <f>IF($K69="","",INDEX('2. závod'!$A:$BX,$K69+5,INDEX('Základní list'!$B:$B,MATCH($J69,'Základní list'!$A:$A,0),1)))</f>
      </c>
      <c r="M69" s="104">
        <f>IF($K69="","",INDEX('2. závod'!$A:$BX,$K69+5,INDEX('Základní list'!$B:$B,MATCH($J69,'Základní list'!$A:$A,0),1)+1))</f>
      </c>
      <c r="N69" s="65">
        <f t="shared" si="8"/>
      </c>
      <c r="O69" s="105">
        <f t="shared" si="9"/>
      </c>
      <c r="P69" s="106">
        <f t="shared" si="10"/>
      </c>
      <c r="Q69" s="66">
        <f t="shared" si="11"/>
      </c>
      <c r="R69" s="38">
        <f t="shared" si="12"/>
      </c>
      <c r="S69" s="38">
        <f t="shared" si="13"/>
      </c>
      <c r="T69" s="36">
        <f t="shared" si="14"/>
      </c>
      <c r="U69" s="37">
        <f t="shared" si="15"/>
        <v>0</v>
      </c>
    </row>
    <row r="70" spans="1:21" s="37" customFormat="1" ht="25.5" customHeight="1">
      <c r="A70" s="72"/>
      <c r="B70" s="118"/>
      <c r="C70" s="119"/>
      <c r="D70" s="118"/>
      <c r="E70" s="124"/>
      <c r="F70" s="101"/>
      <c r="G70" s="102"/>
      <c r="H70" s="103">
        <f>IF($G70="","",INDEX('1. závod'!$A:$BX,$G70+5,INDEX('Základní list'!$B:$B,MATCH($F70,'Základní list'!$A:$A,0),1)))</f>
      </c>
      <c r="I70" s="104">
        <f>IF($G70="","",INDEX('1. závod'!$A:$BX,$G70+5,INDEX('Základní list'!$B:$B,MATCH($F70,'Základní list'!$A:$A,0),1)+1))</f>
      </c>
      <c r="J70" s="102"/>
      <c r="K70" s="102"/>
      <c r="L70" s="103">
        <f>IF($K70="","",INDEX('2. závod'!$A:$BX,$K70+5,INDEX('Základní list'!$B:$B,MATCH($J70,'Základní list'!$A:$A,0),1)))</f>
      </c>
      <c r="M70" s="104">
        <f>IF($K70="","",INDEX('2. závod'!$A:$BX,$K70+5,INDEX('Základní list'!$B:$B,MATCH($J70,'Základní list'!$A:$A,0),1)+1))</f>
      </c>
      <c r="N70" s="65">
        <f t="shared" si="8"/>
      </c>
      <c r="O70" s="105">
        <f t="shared" si="9"/>
      </c>
      <c r="P70" s="106">
        <f t="shared" si="10"/>
      </c>
      <c r="Q70" s="66">
        <f t="shared" si="11"/>
      </c>
      <c r="R70" s="38">
        <f t="shared" si="12"/>
      </c>
      <c r="S70" s="38">
        <f t="shared" si="13"/>
      </c>
      <c r="T70" s="36">
        <f t="shared" si="14"/>
      </c>
      <c r="U70" s="37">
        <f t="shared" si="15"/>
        <v>0</v>
      </c>
    </row>
    <row r="71" spans="1:21" s="37" customFormat="1" ht="25.5" customHeight="1">
      <c r="A71" s="112"/>
      <c r="B71" s="121"/>
      <c r="C71" s="129"/>
      <c r="D71" s="121"/>
      <c r="E71" s="130"/>
      <c r="F71" s="101"/>
      <c r="G71" s="102"/>
      <c r="H71" s="103">
        <f>IF($G71="","",INDEX('1. závod'!$A:$BX,$G71+5,INDEX('Základní list'!$B:$B,MATCH($F71,'Základní list'!$A:$A,0),1)))</f>
      </c>
      <c r="I71" s="104">
        <f>IF($G71="","",INDEX('1. závod'!$A:$BX,$G71+5,INDEX('Základní list'!$B:$B,MATCH($F71,'Základní list'!$A:$A,0),1)+1))</f>
      </c>
      <c r="J71" s="102"/>
      <c r="K71" s="102"/>
      <c r="L71" s="103">
        <f>IF($K71="","",INDEX('2. závod'!$A:$BX,$K71+5,INDEX('Základní list'!$B:$B,MATCH($J71,'Základní list'!$A:$A,0),1)))</f>
      </c>
      <c r="M71" s="104">
        <f>IF($K71="","",INDEX('2. závod'!$A:$BX,$K71+5,INDEX('Základní list'!$B:$B,MATCH($J71,'Základní list'!$A:$A,0),1)+1))</f>
      </c>
      <c r="N71" s="65">
        <f t="shared" si="8"/>
      </c>
      <c r="O71" s="105">
        <f t="shared" si="9"/>
      </c>
      <c r="P71" s="106">
        <f t="shared" si="10"/>
      </c>
      <c r="Q71" s="66">
        <f t="shared" si="11"/>
      </c>
      <c r="R71" s="38">
        <f t="shared" si="12"/>
      </c>
      <c r="S71" s="38">
        <f t="shared" si="13"/>
      </c>
      <c r="T71" s="36">
        <f t="shared" si="14"/>
      </c>
      <c r="U71" s="37">
        <f t="shared" si="15"/>
        <v>0</v>
      </c>
    </row>
    <row r="72" spans="1:21" s="37" customFormat="1" ht="25.5" customHeight="1">
      <c r="A72" s="72"/>
      <c r="B72" s="120"/>
      <c r="C72" s="128"/>
      <c r="D72" s="120"/>
      <c r="E72" s="124"/>
      <c r="F72" s="101"/>
      <c r="G72" s="102"/>
      <c r="H72" s="103">
        <f>IF($G72="","",INDEX('1. závod'!$A:$BX,$G72+5,INDEX('Základní list'!$B:$B,MATCH($F72,'Základní list'!$A:$A,0),1)))</f>
      </c>
      <c r="I72" s="104">
        <f>IF($G72="","",INDEX('1. závod'!$A:$BX,$G72+5,INDEX('Základní list'!$B:$B,MATCH($F72,'Základní list'!$A:$A,0),1)+1))</f>
      </c>
      <c r="J72" s="102"/>
      <c r="K72" s="102"/>
      <c r="L72" s="103">
        <f>IF($K72="","",INDEX('2. závod'!$A:$BX,$K72+5,INDEX('Základní list'!$B:$B,MATCH($J72,'Základní list'!$A:$A,0),1)))</f>
      </c>
      <c r="M72" s="104">
        <f>IF($K72="","",INDEX('2. závod'!$A:$BX,$K72+5,INDEX('Základní list'!$B:$B,MATCH($J72,'Základní list'!$A:$A,0),1)+1))</f>
      </c>
      <c r="N72" s="65">
        <f t="shared" si="8"/>
      </c>
      <c r="O72" s="105">
        <f t="shared" si="9"/>
      </c>
      <c r="P72" s="106">
        <f t="shared" si="10"/>
      </c>
      <c r="Q72" s="66">
        <f t="shared" si="11"/>
      </c>
      <c r="R72" s="38">
        <f t="shared" si="12"/>
      </c>
      <c r="S72" s="38">
        <f t="shared" si="13"/>
      </c>
      <c r="T72" s="36">
        <f t="shared" si="14"/>
      </c>
      <c r="U72" s="37">
        <f t="shared" si="15"/>
        <v>0</v>
      </c>
    </row>
    <row r="73" spans="1:21" s="37" customFormat="1" ht="25.5" customHeight="1">
      <c r="A73" s="72"/>
      <c r="B73" s="97"/>
      <c r="C73" s="98"/>
      <c r="D73" s="99"/>
      <c r="E73" s="100"/>
      <c r="F73" s="101"/>
      <c r="G73" s="102"/>
      <c r="H73" s="103">
        <f>IF($G73="","",INDEX('1. závod'!$A:$BX,$G73+5,INDEX('Základní list'!$B:$B,MATCH($F73,'Základní list'!$A:$A,0),1)))</f>
      </c>
      <c r="I73" s="104">
        <f>IF($G73="","",INDEX('1. závod'!$A:$BX,$G73+5,INDEX('Základní list'!$B:$B,MATCH($F73,'Základní list'!$A:$A,0),1)+1))</f>
      </c>
      <c r="J73" s="102"/>
      <c r="K73" s="102"/>
      <c r="L73" s="103">
        <f>IF($K73="","",INDEX('2. závod'!$A:$BX,$K73+5,INDEX('Základní list'!$B:$B,MATCH($J73,'Základní list'!$A:$A,0),1)))</f>
      </c>
      <c r="M73" s="104">
        <f>IF($K73="","",INDEX('2. závod'!$A:$BX,$K73+5,INDEX('Základní list'!$B:$B,MATCH($J73,'Základní list'!$A:$A,0),1)+1))</f>
      </c>
      <c r="N73" s="65">
        <f aca="true" t="shared" si="16" ref="N73:N104">IF(ISBLANK($C73),"",COUNT(I73,M73))</f>
      </c>
      <c r="O73" s="105">
        <f aca="true" t="shared" si="17" ref="O73:O106">IF(ISBLANK($C73),"",SUM(H73,L73))</f>
      </c>
      <c r="P73" s="106">
        <f aca="true" t="shared" si="18" ref="P73:P106">IF(ISBLANK($C73),"",SUM(I73,M73))</f>
      </c>
      <c r="Q73" s="66">
        <f aca="true" t="shared" si="19" ref="Q73:Q105">IF(ISBLANK($C73),"",IF(ISTEXT(Q72),1,Q72+1))</f>
      </c>
      <c r="R73" s="38">
        <f aca="true" t="shared" si="20" ref="R73:R106">CONCATENATE(F73,G73)</f>
      </c>
      <c r="S73" s="38">
        <f aca="true" t="shared" si="21" ref="S73:S106">CONCATENATE(J73,K73)</f>
      </c>
      <c r="T73" s="36">
        <f aca="true" t="shared" si="22" ref="T73:T106">IF(ISBLANK(E73),"",E73)</f>
      </c>
      <c r="U73" s="37">
        <f aca="true" t="shared" si="23" ref="U73:U106">IF(C73="",0,1)</f>
        <v>0</v>
      </c>
    </row>
    <row r="74" spans="1:21" s="37" customFormat="1" ht="25.5" customHeight="1">
      <c r="A74" s="72"/>
      <c r="B74" s="97"/>
      <c r="C74" s="98"/>
      <c r="D74" s="99"/>
      <c r="E74" s="100"/>
      <c r="F74" s="101"/>
      <c r="G74" s="102"/>
      <c r="H74" s="103">
        <f>IF($G74="","",INDEX('1. závod'!$A:$BX,$G74+5,INDEX('Základní list'!$B:$B,MATCH($F74,'Základní list'!$A:$A,0),1)))</f>
      </c>
      <c r="I74" s="104">
        <f>IF($G74="","",INDEX('1. závod'!$A:$BX,$G74+5,INDEX('Základní list'!$B:$B,MATCH($F74,'Základní list'!$A:$A,0),1)+1))</f>
      </c>
      <c r="J74" s="102"/>
      <c r="K74" s="102"/>
      <c r="L74" s="103">
        <f>IF($K74="","",INDEX('2. závod'!$A:$BX,$K74+5,INDEX('Základní list'!$B:$B,MATCH($J74,'Základní list'!$A:$A,0),1)))</f>
      </c>
      <c r="M74" s="104">
        <f>IF($K74="","",INDEX('2. závod'!$A:$BX,$K74+5,INDEX('Základní list'!$B:$B,MATCH($J74,'Základní list'!$A:$A,0),1)+1))</f>
      </c>
      <c r="N74" s="65">
        <f t="shared" si="16"/>
      </c>
      <c r="O74" s="105">
        <f t="shared" si="17"/>
      </c>
      <c r="P74" s="106">
        <f t="shared" si="18"/>
      </c>
      <c r="Q74" s="66">
        <f t="shared" si="19"/>
      </c>
      <c r="R74" s="38">
        <f t="shared" si="20"/>
      </c>
      <c r="S74" s="38">
        <f t="shared" si="21"/>
      </c>
      <c r="T74" s="36">
        <f t="shared" si="22"/>
      </c>
      <c r="U74" s="37">
        <f t="shared" si="23"/>
        <v>0</v>
      </c>
    </row>
    <row r="75" spans="1:21" s="37" customFormat="1" ht="25.5" customHeight="1">
      <c r="A75" s="72"/>
      <c r="B75" s="97"/>
      <c r="C75" s="98"/>
      <c r="D75" s="99"/>
      <c r="E75" s="100"/>
      <c r="F75" s="101"/>
      <c r="G75" s="102"/>
      <c r="H75" s="103">
        <f>IF($G75="","",INDEX('1. závod'!$A:$BX,$G75+5,INDEX('Základní list'!$B:$B,MATCH($F75,'Základní list'!$A:$A,0),1)))</f>
      </c>
      <c r="I75" s="104">
        <f>IF($G75="","",INDEX('1. závod'!$A:$BX,$G75+5,INDEX('Základní list'!$B:$B,MATCH($F75,'Základní list'!$A:$A,0),1)+1))</f>
      </c>
      <c r="J75" s="102"/>
      <c r="K75" s="102"/>
      <c r="L75" s="103">
        <f>IF($K75="","",INDEX('2. závod'!$A:$BX,$K75+5,INDEX('Základní list'!$B:$B,MATCH($J75,'Základní list'!$A:$A,0),1)))</f>
      </c>
      <c r="M75" s="104">
        <f>IF($K75="","",INDEX('2. závod'!$A:$BX,$K75+5,INDEX('Základní list'!$B:$B,MATCH($J75,'Základní list'!$A:$A,0),1)+1))</f>
      </c>
      <c r="N75" s="65">
        <f t="shared" si="16"/>
      </c>
      <c r="O75" s="105">
        <f t="shared" si="17"/>
      </c>
      <c r="P75" s="106">
        <f t="shared" si="18"/>
      </c>
      <c r="Q75" s="66">
        <f t="shared" si="19"/>
      </c>
      <c r="R75" s="38">
        <f t="shared" si="20"/>
      </c>
      <c r="S75" s="38">
        <f t="shared" si="21"/>
      </c>
      <c r="T75" s="36">
        <f t="shared" si="22"/>
      </c>
      <c r="U75" s="37">
        <f t="shared" si="23"/>
        <v>0</v>
      </c>
    </row>
    <row r="76" spans="1:21" s="37" customFormat="1" ht="25.5" customHeight="1">
      <c r="A76" s="72"/>
      <c r="B76" s="97"/>
      <c r="C76" s="98"/>
      <c r="D76" s="99"/>
      <c r="E76" s="100"/>
      <c r="F76" s="101"/>
      <c r="G76" s="102"/>
      <c r="H76" s="103">
        <f>IF($G76="","",INDEX('1. závod'!$A:$BX,$G76+5,INDEX('Základní list'!$B:$B,MATCH($F76,'Základní list'!$A:$A,0),1)))</f>
      </c>
      <c r="I76" s="104">
        <f>IF($G76="","",INDEX('1. závod'!$A:$BX,$G76+5,INDEX('Základní list'!$B:$B,MATCH($F76,'Základní list'!$A:$A,0),1)+1))</f>
      </c>
      <c r="J76" s="102"/>
      <c r="K76" s="102"/>
      <c r="L76" s="103">
        <f>IF($K76="","",INDEX('2. závod'!$A:$BX,$K76+5,INDEX('Základní list'!$B:$B,MATCH($J76,'Základní list'!$A:$A,0),1)))</f>
      </c>
      <c r="M76" s="104">
        <f>IF($K76="","",INDEX('2. závod'!$A:$BX,$K76+5,INDEX('Základní list'!$B:$B,MATCH($J76,'Základní list'!$A:$A,0),1)+1))</f>
      </c>
      <c r="N76" s="65">
        <f t="shared" si="16"/>
      </c>
      <c r="O76" s="105">
        <f t="shared" si="17"/>
      </c>
      <c r="P76" s="106">
        <f t="shared" si="18"/>
      </c>
      <c r="Q76" s="66">
        <f t="shared" si="19"/>
      </c>
      <c r="R76" s="38">
        <f t="shared" si="20"/>
      </c>
      <c r="S76" s="38">
        <f t="shared" si="21"/>
      </c>
      <c r="T76" s="36">
        <f t="shared" si="22"/>
      </c>
      <c r="U76" s="37">
        <f t="shared" si="23"/>
        <v>0</v>
      </c>
    </row>
    <row r="77" spans="1:21" s="37" customFormat="1" ht="25.5" customHeight="1">
      <c r="A77" s="72"/>
      <c r="B77" s="97"/>
      <c r="C77" s="98"/>
      <c r="D77" s="99"/>
      <c r="E77" s="100"/>
      <c r="F77" s="101"/>
      <c r="G77" s="102"/>
      <c r="H77" s="103">
        <f>IF($G77="","",INDEX('1. závod'!$A:$BX,$G77+5,INDEX('Základní list'!$B:$B,MATCH($F77,'Základní list'!$A:$A,0),1)))</f>
      </c>
      <c r="I77" s="104">
        <f>IF($G77="","",INDEX('1. závod'!$A:$BX,$G77+5,INDEX('Základní list'!$B:$B,MATCH($F77,'Základní list'!$A:$A,0),1)+1))</f>
      </c>
      <c r="J77" s="102"/>
      <c r="K77" s="102"/>
      <c r="L77" s="103">
        <f>IF($K77="","",INDEX('2. závod'!$A:$BX,$K77+5,INDEX('Základní list'!$B:$B,MATCH($J77,'Základní list'!$A:$A,0),1)))</f>
      </c>
      <c r="M77" s="104">
        <f>IF($K77="","",INDEX('2. závod'!$A:$BX,$K77+5,INDEX('Základní list'!$B:$B,MATCH($J77,'Základní list'!$A:$A,0),1)+1))</f>
      </c>
      <c r="N77" s="65">
        <f t="shared" si="16"/>
      </c>
      <c r="O77" s="105">
        <f t="shared" si="17"/>
      </c>
      <c r="P77" s="106">
        <f t="shared" si="18"/>
      </c>
      <c r="Q77" s="66">
        <f t="shared" si="19"/>
      </c>
      <c r="R77" s="38">
        <f t="shared" si="20"/>
      </c>
      <c r="S77" s="38">
        <f t="shared" si="21"/>
      </c>
      <c r="T77" s="36">
        <f t="shared" si="22"/>
      </c>
      <c r="U77" s="37">
        <f t="shared" si="23"/>
        <v>0</v>
      </c>
    </row>
    <row r="78" spans="1:21" s="37" customFormat="1" ht="25.5" customHeight="1">
      <c r="A78" s="72"/>
      <c r="B78" s="97"/>
      <c r="C78" s="98"/>
      <c r="D78" s="99"/>
      <c r="E78" s="100"/>
      <c r="F78" s="101"/>
      <c r="G78" s="102"/>
      <c r="H78" s="103">
        <f>IF($G78="","",INDEX('1. závod'!$A:$BX,$G78+5,INDEX('Základní list'!$B:$B,MATCH($F78,'Základní list'!$A:$A,0),1)))</f>
      </c>
      <c r="I78" s="104">
        <f>IF($G78="","",INDEX('1. závod'!$A:$BX,$G78+5,INDEX('Základní list'!$B:$B,MATCH($F78,'Základní list'!$A:$A,0),1)+1))</f>
      </c>
      <c r="J78" s="102"/>
      <c r="K78" s="102"/>
      <c r="L78" s="103">
        <f>IF($K78="","",INDEX('2. závod'!$A:$BX,$K78+5,INDEX('Základní list'!$B:$B,MATCH($J78,'Základní list'!$A:$A,0),1)))</f>
      </c>
      <c r="M78" s="104">
        <f>IF($K78="","",INDEX('2. závod'!$A:$BX,$K78+5,INDEX('Základní list'!$B:$B,MATCH($J78,'Základní list'!$A:$A,0),1)+1))</f>
      </c>
      <c r="N78" s="65">
        <f t="shared" si="16"/>
      </c>
      <c r="O78" s="105">
        <f t="shared" si="17"/>
      </c>
      <c r="P78" s="106">
        <f t="shared" si="18"/>
      </c>
      <c r="Q78" s="66">
        <f t="shared" si="19"/>
      </c>
      <c r="R78" s="38">
        <f t="shared" si="20"/>
      </c>
      <c r="S78" s="38">
        <f t="shared" si="21"/>
      </c>
      <c r="T78" s="36">
        <f t="shared" si="22"/>
      </c>
      <c r="U78" s="37">
        <f t="shared" si="23"/>
        <v>0</v>
      </c>
    </row>
    <row r="79" spans="1:21" s="37" customFormat="1" ht="25.5" customHeight="1">
      <c r="A79" s="72"/>
      <c r="B79" s="97"/>
      <c r="C79" s="98"/>
      <c r="D79" s="99"/>
      <c r="E79" s="100"/>
      <c r="F79" s="101"/>
      <c r="G79" s="102"/>
      <c r="H79" s="103">
        <f>IF($G79="","",INDEX('1. závod'!$A:$BX,$G79+5,INDEX('Základní list'!$B:$B,MATCH($F79,'Základní list'!$A:$A,0),1)))</f>
      </c>
      <c r="I79" s="104">
        <f>IF($G79="","",INDEX('1. závod'!$A:$BX,$G79+5,INDEX('Základní list'!$B:$B,MATCH($F79,'Základní list'!$A:$A,0),1)+1))</f>
      </c>
      <c r="J79" s="102"/>
      <c r="K79" s="102"/>
      <c r="L79" s="103">
        <f>IF($K79="","",INDEX('2. závod'!$A:$BX,$K79+5,INDEX('Základní list'!$B:$B,MATCH($J79,'Základní list'!$A:$A,0),1)))</f>
      </c>
      <c r="M79" s="104">
        <f>IF($K79="","",INDEX('2. závod'!$A:$BX,$K79+5,INDEX('Základní list'!$B:$B,MATCH($J79,'Základní list'!$A:$A,0),1)+1))</f>
      </c>
      <c r="N79" s="65">
        <f t="shared" si="16"/>
      </c>
      <c r="O79" s="105">
        <f t="shared" si="17"/>
      </c>
      <c r="P79" s="106">
        <f t="shared" si="18"/>
      </c>
      <c r="Q79" s="66">
        <f t="shared" si="19"/>
      </c>
      <c r="R79" s="38">
        <f t="shared" si="20"/>
      </c>
      <c r="S79" s="38">
        <f t="shared" si="21"/>
      </c>
      <c r="T79" s="36">
        <f t="shared" si="22"/>
      </c>
      <c r="U79" s="37">
        <f t="shared" si="23"/>
        <v>0</v>
      </c>
    </row>
    <row r="80" spans="1:21" s="37" customFormat="1" ht="25.5" customHeight="1">
      <c r="A80" s="72"/>
      <c r="B80" s="97"/>
      <c r="C80" s="98"/>
      <c r="D80" s="99"/>
      <c r="E80" s="100"/>
      <c r="F80" s="101"/>
      <c r="G80" s="102"/>
      <c r="H80" s="103">
        <f>IF($G80="","",INDEX('1. závod'!$A:$BX,$G80+5,INDEX('Základní list'!$B:$B,MATCH($F80,'Základní list'!$A:$A,0),1)))</f>
      </c>
      <c r="I80" s="104">
        <f>IF($G80="","",INDEX('1. závod'!$A:$BX,$G80+5,INDEX('Základní list'!$B:$B,MATCH($F80,'Základní list'!$A:$A,0),1)+1))</f>
      </c>
      <c r="J80" s="102"/>
      <c r="K80" s="102"/>
      <c r="L80" s="103">
        <f>IF($K80="","",INDEX('2. závod'!$A:$BX,$K80+5,INDEX('Základní list'!$B:$B,MATCH($J80,'Základní list'!$A:$A,0),1)))</f>
      </c>
      <c r="M80" s="104">
        <f>IF($K80="","",INDEX('2. závod'!$A:$BX,$K80+5,INDEX('Základní list'!$B:$B,MATCH($J80,'Základní list'!$A:$A,0),1)+1))</f>
      </c>
      <c r="N80" s="65">
        <f t="shared" si="16"/>
      </c>
      <c r="O80" s="105">
        <f t="shared" si="17"/>
      </c>
      <c r="P80" s="106">
        <f t="shared" si="18"/>
      </c>
      <c r="Q80" s="66">
        <f t="shared" si="19"/>
      </c>
      <c r="R80" s="38">
        <f t="shared" si="20"/>
      </c>
      <c r="S80" s="38">
        <f t="shared" si="21"/>
      </c>
      <c r="T80" s="36">
        <f t="shared" si="22"/>
      </c>
      <c r="U80" s="37">
        <f t="shared" si="23"/>
        <v>0</v>
      </c>
    </row>
    <row r="81" spans="1:21" s="37" customFormat="1" ht="25.5" customHeight="1">
      <c r="A81" s="72"/>
      <c r="B81" s="97"/>
      <c r="C81" s="98"/>
      <c r="D81" s="99"/>
      <c r="E81" s="100"/>
      <c r="F81" s="101"/>
      <c r="G81" s="102"/>
      <c r="H81" s="103">
        <f>IF($G81="","",INDEX('1. závod'!$A:$BX,$G81+5,INDEX('Základní list'!$B:$B,MATCH($F81,'Základní list'!$A:$A,0),1)))</f>
      </c>
      <c r="I81" s="104">
        <f>IF($G81="","",INDEX('1. závod'!$A:$BX,$G81+5,INDEX('Základní list'!$B:$B,MATCH($F81,'Základní list'!$A:$A,0),1)+1))</f>
      </c>
      <c r="J81" s="102"/>
      <c r="K81" s="102"/>
      <c r="L81" s="103">
        <f>IF($K81="","",INDEX('2. závod'!$A:$BX,$K81+5,INDEX('Základní list'!$B:$B,MATCH($J81,'Základní list'!$A:$A,0),1)))</f>
      </c>
      <c r="M81" s="104">
        <f>IF($K81="","",INDEX('2. závod'!$A:$BX,$K81+5,INDEX('Základní list'!$B:$B,MATCH($J81,'Základní list'!$A:$A,0),1)+1))</f>
      </c>
      <c r="N81" s="65">
        <f t="shared" si="16"/>
      </c>
      <c r="O81" s="105">
        <f t="shared" si="17"/>
      </c>
      <c r="P81" s="106">
        <f t="shared" si="18"/>
      </c>
      <c r="Q81" s="66">
        <f t="shared" si="19"/>
      </c>
      <c r="R81" s="38">
        <f t="shared" si="20"/>
      </c>
      <c r="S81" s="38">
        <f t="shared" si="21"/>
      </c>
      <c r="T81" s="36">
        <f t="shared" si="22"/>
      </c>
      <c r="U81" s="37">
        <f t="shared" si="23"/>
        <v>0</v>
      </c>
    </row>
    <row r="82" spans="1:21" s="37" customFormat="1" ht="25.5" customHeight="1">
      <c r="A82" s="72"/>
      <c r="B82" s="97"/>
      <c r="C82" s="98"/>
      <c r="D82" s="99"/>
      <c r="E82" s="100"/>
      <c r="F82" s="101"/>
      <c r="G82" s="102"/>
      <c r="H82" s="103">
        <f>IF($G82="","",INDEX('1. závod'!$A:$BX,$G82+5,INDEX('Základní list'!$B:$B,MATCH($F82,'Základní list'!$A:$A,0),1)))</f>
      </c>
      <c r="I82" s="104">
        <f>IF($G82="","",INDEX('1. závod'!$A:$BX,$G82+5,INDEX('Základní list'!$B:$B,MATCH($F82,'Základní list'!$A:$A,0),1)+1))</f>
      </c>
      <c r="J82" s="102"/>
      <c r="K82" s="102"/>
      <c r="L82" s="103">
        <f>IF($K82="","",INDEX('2. závod'!$A:$BX,$K82+5,INDEX('Základní list'!$B:$B,MATCH($J82,'Základní list'!$A:$A,0),1)))</f>
      </c>
      <c r="M82" s="104">
        <f>IF($K82="","",INDEX('2. závod'!$A:$BX,$K82+5,INDEX('Základní list'!$B:$B,MATCH($J82,'Základní list'!$A:$A,0),1)+1))</f>
      </c>
      <c r="N82" s="65">
        <f t="shared" si="16"/>
      </c>
      <c r="O82" s="105">
        <f t="shared" si="17"/>
      </c>
      <c r="P82" s="106">
        <f t="shared" si="18"/>
      </c>
      <c r="Q82" s="66">
        <f t="shared" si="19"/>
      </c>
      <c r="R82" s="38">
        <f t="shared" si="20"/>
      </c>
      <c r="S82" s="38">
        <f t="shared" si="21"/>
      </c>
      <c r="T82" s="36">
        <f t="shared" si="22"/>
      </c>
      <c r="U82" s="37">
        <f t="shared" si="23"/>
        <v>0</v>
      </c>
    </row>
    <row r="83" spans="1:21" s="37" customFormat="1" ht="25.5" customHeight="1">
      <c r="A83" s="72"/>
      <c r="B83" s="97"/>
      <c r="C83" s="98"/>
      <c r="D83" s="99"/>
      <c r="E83" s="100"/>
      <c r="F83" s="101"/>
      <c r="G83" s="102"/>
      <c r="H83" s="103">
        <f>IF($G83="","",INDEX('1. závod'!$A:$BX,$G83+5,INDEX('Základní list'!$B:$B,MATCH($F83,'Základní list'!$A:$A,0),1)))</f>
      </c>
      <c r="I83" s="104">
        <f>IF($G83="","",INDEX('1. závod'!$A:$BX,$G83+5,INDEX('Základní list'!$B:$B,MATCH($F83,'Základní list'!$A:$A,0),1)+1))</f>
      </c>
      <c r="J83" s="102"/>
      <c r="K83" s="102"/>
      <c r="L83" s="103">
        <f>IF($K83="","",INDEX('2. závod'!$A:$BX,$K83+5,INDEX('Základní list'!$B:$B,MATCH($J83,'Základní list'!$A:$A,0),1)))</f>
      </c>
      <c r="M83" s="104">
        <f>IF($K83="","",INDEX('2. závod'!$A:$BX,$K83+5,INDEX('Základní list'!$B:$B,MATCH($J83,'Základní list'!$A:$A,0),1)+1))</f>
      </c>
      <c r="N83" s="65">
        <f t="shared" si="16"/>
      </c>
      <c r="O83" s="105">
        <f t="shared" si="17"/>
      </c>
      <c r="P83" s="106">
        <f t="shared" si="18"/>
      </c>
      <c r="Q83" s="66">
        <f t="shared" si="19"/>
      </c>
      <c r="R83" s="38">
        <f t="shared" si="20"/>
      </c>
      <c r="S83" s="38">
        <f t="shared" si="21"/>
      </c>
      <c r="T83" s="36">
        <f t="shared" si="22"/>
      </c>
      <c r="U83" s="37">
        <f t="shared" si="23"/>
        <v>0</v>
      </c>
    </row>
    <row r="84" spans="1:21" s="37" customFormat="1" ht="25.5" customHeight="1">
      <c r="A84" s="72"/>
      <c r="B84" s="97"/>
      <c r="C84" s="98"/>
      <c r="D84" s="99"/>
      <c r="E84" s="100"/>
      <c r="F84" s="101"/>
      <c r="G84" s="102"/>
      <c r="H84" s="103">
        <f>IF($G84="","",INDEX('1. závod'!$A:$BX,$G84+5,INDEX('Základní list'!$B:$B,MATCH($F84,'Základní list'!$A:$A,0),1)))</f>
      </c>
      <c r="I84" s="104">
        <f>IF($G84="","",INDEX('1. závod'!$A:$BX,$G84+5,INDEX('Základní list'!$B:$B,MATCH($F84,'Základní list'!$A:$A,0),1)+1))</f>
      </c>
      <c r="J84" s="102"/>
      <c r="K84" s="102"/>
      <c r="L84" s="103">
        <f>IF($K84="","",INDEX('2. závod'!$A:$BX,$K84+5,INDEX('Základní list'!$B:$B,MATCH($J84,'Základní list'!$A:$A,0),1)))</f>
      </c>
      <c r="M84" s="104">
        <f>IF($K84="","",INDEX('2. závod'!$A:$BX,$K84+5,INDEX('Základní list'!$B:$B,MATCH($J84,'Základní list'!$A:$A,0),1)+1))</f>
      </c>
      <c r="N84" s="65">
        <f t="shared" si="16"/>
      </c>
      <c r="O84" s="105">
        <f t="shared" si="17"/>
      </c>
      <c r="P84" s="106">
        <f t="shared" si="18"/>
      </c>
      <c r="Q84" s="66">
        <f t="shared" si="19"/>
      </c>
      <c r="R84" s="38">
        <f t="shared" si="20"/>
      </c>
      <c r="S84" s="38">
        <f t="shared" si="21"/>
      </c>
      <c r="T84" s="36">
        <f t="shared" si="22"/>
      </c>
      <c r="U84" s="37">
        <f t="shared" si="23"/>
        <v>0</v>
      </c>
    </row>
    <row r="85" spans="1:21" s="37" customFormat="1" ht="25.5" customHeight="1">
      <c r="A85" s="72"/>
      <c r="B85" s="97"/>
      <c r="C85" s="98"/>
      <c r="D85" s="99"/>
      <c r="E85" s="100"/>
      <c r="F85" s="101"/>
      <c r="G85" s="102"/>
      <c r="H85" s="103">
        <f>IF($G85="","",INDEX('1. závod'!$A:$BX,$G85+5,INDEX('Základní list'!$B:$B,MATCH($F85,'Základní list'!$A:$A,0),1)))</f>
      </c>
      <c r="I85" s="104">
        <f>IF($G85="","",INDEX('1. závod'!$A:$BX,$G85+5,INDEX('Základní list'!$B:$B,MATCH($F85,'Základní list'!$A:$A,0),1)+1))</f>
      </c>
      <c r="J85" s="102"/>
      <c r="K85" s="102"/>
      <c r="L85" s="103">
        <f>IF($K85="","",INDEX('2. závod'!$A:$BX,$K85+5,INDEX('Základní list'!$B:$B,MATCH($J85,'Základní list'!$A:$A,0),1)))</f>
      </c>
      <c r="M85" s="104">
        <f>IF($K85="","",INDEX('2. závod'!$A:$BX,$K85+5,INDEX('Základní list'!$B:$B,MATCH($J85,'Základní list'!$A:$A,0),1)+1))</f>
      </c>
      <c r="N85" s="65">
        <f t="shared" si="16"/>
      </c>
      <c r="O85" s="105">
        <f t="shared" si="17"/>
      </c>
      <c r="P85" s="106">
        <f t="shared" si="18"/>
      </c>
      <c r="Q85" s="66">
        <f t="shared" si="19"/>
      </c>
      <c r="R85" s="38">
        <f t="shared" si="20"/>
      </c>
      <c r="S85" s="38">
        <f t="shared" si="21"/>
      </c>
      <c r="T85" s="36">
        <f t="shared" si="22"/>
      </c>
      <c r="U85" s="37">
        <f t="shared" si="23"/>
        <v>0</v>
      </c>
    </row>
    <row r="86" spans="1:21" s="37" customFormat="1" ht="25.5" customHeight="1">
      <c r="A86" s="72"/>
      <c r="B86" s="97"/>
      <c r="C86" s="98"/>
      <c r="D86" s="99"/>
      <c r="E86" s="100"/>
      <c r="F86" s="101"/>
      <c r="G86" s="102"/>
      <c r="H86" s="103">
        <f>IF($G86="","",INDEX('1. závod'!$A:$BX,$G86+5,INDEX('Základní list'!$B:$B,MATCH($F86,'Základní list'!$A:$A,0),1)))</f>
      </c>
      <c r="I86" s="104">
        <f>IF($G86="","",INDEX('1. závod'!$A:$BX,$G86+5,INDEX('Základní list'!$B:$B,MATCH($F86,'Základní list'!$A:$A,0),1)+1))</f>
      </c>
      <c r="J86" s="102"/>
      <c r="K86" s="102"/>
      <c r="L86" s="103">
        <f>IF($K86="","",INDEX('2. závod'!$A:$BX,$K86+5,INDEX('Základní list'!$B:$B,MATCH($J86,'Základní list'!$A:$A,0),1)))</f>
      </c>
      <c r="M86" s="104">
        <f>IF($K86="","",INDEX('2. závod'!$A:$BX,$K86+5,INDEX('Základní list'!$B:$B,MATCH($J86,'Základní list'!$A:$A,0),1)+1))</f>
      </c>
      <c r="N86" s="65">
        <f t="shared" si="16"/>
      </c>
      <c r="O86" s="105">
        <f t="shared" si="17"/>
      </c>
      <c r="P86" s="106">
        <f t="shared" si="18"/>
      </c>
      <c r="Q86" s="66">
        <f t="shared" si="19"/>
      </c>
      <c r="R86" s="38">
        <f t="shared" si="20"/>
      </c>
      <c r="S86" s="38">
        <f t="shared" si="21"/>
      </c>
      <c r="T86" s="36">
        <f t="shared" si="22"/>
      </c>
      <c r="U86" s="37">
        <f t="shared" si="23"/>
        <v>0</v>
      </c>
    </row>
    <row r="87" spans="1:21" s="37" customFormat="1" ht="25.5" customHeight="1">
      <c r="A87" s="72"/>
      <c r="B87" s="97"/>
      <c r="C87" s="98"/>
      <c r="D87" s="99"/>
      <c r="E87" s="100"/>
      <c r="F87" s="101"/>
      <c r="G87" s="102"/>
      <c r="H87" s="103">
        <f>IF($G87="","",INDEX('1. závod'!$A:$BX,$G87+5,INDEX('Základní list'!$B:$B,MATCH($F87,'Základní list'!$A:$A,0),1)))</f>
      </c>
      <c r="I87" s="104">
        <f>IF($G87="","",INDEX('1. závod'!$A:$BX,$G87+5,INDEX('Základní list'!$B:$B,MATCH($F87,'Základní list'!$A:$A,0),1)+1))</f>
      </c>
      <c r="J87" s="102"/>
      <c r="K87" s="102"/>
      <c r="L87" s="103">
        <f>IF($K87="","",INDEX('2. závod'!$A:$BX,$K87+5,INDEX('Základní list'!$B:$B,MATCH($J87,'Základní list'!$A:$A,0),1)))</f>
      </c>
      <c r="M87" s="104">
        <f>IF($K87="","",INDEX('2. závod'!$A:$BX,$K87+5,INDEX('Základní list'!$B:$B,MATCH($J87,'Základní list'!$A:$A,0),1)+1))</f>
      </c>
      <c r="N87" s="65">
        <f t="shared" si="16"/>
      </c>
      <c r="O87" s="105">
        <f t="shared" si="17"/>
      </c>
      <c r="P87" s="106">
        <f t="shared" si="18"/>
      </c>
      <c r="Q87" s="66">
        <f t="shared" si="19"/>
      </c>
      <c r="R87" s="38">
        <f t="shared" si="20"/>
      </c>
      <c r="S87" s="38">
        <f t="shared" si="21"/>
      </c>
      <c r="T87" s="36">
        <f t="shared" si="22"/>
      </c>
      <c r="U87" s="37">
        <f t="shared" si="23"/>
        <v>0</v>
      </c>
    </row>
    <row r="88" spans="1:21" s="37" customFormat="1" ht="25.5" customHeight="1">
      <c r="A88" s="72"/>
      <c r="B88" s="97"/>
      <c r="C88" s="98"/>
      <c r="D88" s="99"/>
      <c r="E88" s="100"/>
      <c r="F88" s="101"/>
      <c r="G88" s="102"/>
      <c r="H88" s="103">
        <f>IF($G88="","",INDEX('1. závod'!$A:$BX,$G88+5,INDEX('Základní list'!$B:$B,MATCH($F88,'Základní list'!$A:$A,0),1)))</f>
      </c>
      <c r="I88" s="104">
        <f>IF($G88="","",INDEX('1. závod'!$A:$BX,$G88+5,INDEX('Základní list'!$B:$B,MATCH($F88,'Základní list'!$A:$A,0),1)+1))</f>
      </c>
      <c r="J88" s="102"/>
      <c r="K88" s="102"/>
      <c r="L88" s="103">
        <f>IF($K88="","",INDEX('2. závod'!$A:$BX,$K88+5,INDEX('Základní list'!$B:$B,MATCH($J88,'Základní list'!$A:$A,0),1)))</f>
      </c>
      <c r="M88" s="104">
        <f>IF($K88="","",INDEX('2. závod'!$A:$BX,$K88+5,INDEX('Základní list'!$B:$B,MATCH($J88,'Základní list'!$A:$A,0),1)+1))</f>
      </c>
      <c r="N88" s="65">
        <f t="shared" si="16"/>
      </c>
      <c r="O88" s="105">
        <f t="shared" si="17"/>
      </c>
      <c r="P88" s="106">
        <f t="shared" si="18"/>
      </c>
      <c r="Q88" s="66">
        <f t="shared" si="19"/>
      </c>
      <c r="R88" s="38">
        <f t="shared" si="20"/>
      </c>
      <c r="S88" s="38">
        <f t="shared" si="21"/>
      </c>
      <c r="T88" s="36">
        <f t="shared" si="22"/>
      </c>
      <c r="U88" s="37">
        <f t="shared" si="23"/>
        <v>0</v>
      </c>
    </row>
    <row r="89" spans="1:21" s="37" customFormat="1" ht="25.5" customHeight="1">
      <c r="A89" s="72"/>
      <c r="B89" s="97"/>
      <c r="C89" s="98"/>
      <c r="D89" s="99"/>
      <c r="E89" s="100"/>
      <c r="F89" s="101"/>
      <c r="G89" s="102"/>
      <c r="H89" s="103">
        <f>IF($G89="","",INDEX('1. závod'!$A:$BX,$G89+5,INDEX('Základní list'!$B:$B,MATCH($F89,'Základní list'!$A:$A,0),1)))</f>
      </c>
      <c r="I89" s="104">
        <f>IF($G89="","",INDEX('1. závod'!$A:$BX,$G89+5,INDEX('Základní list'!$B:$B,MATCH($F89,'Základní list'!$A:$A,0),1)+1))</f>
      </c>
      <c r="J89" s="102"/>
      <c r="K89" s="102"/>
      <c r="L89" s="103">
        <f>IF($K89="","",INDEX('2. závod'!$A:$BX,$K89+5,INDEX('Základní list'!$B:$B,MATCH($J89,'Základní list'!$A:$A,0),1)))</f>
      </c>
      <c r="M89" s="104">
        <f>IF($K89="","",INDEX('2. závod'!$A:$BX,$K89+5,INDEX('Základní list'!$B:$B,MATCH($J89,'Základní list'!$A:$A,0),1)+1))</f>
      </c>
      <c r="N89" s="65">
        <f t="shared" si="16"/>
      </c>
      <c r="O89" s="105">
        <f t="shared" si="17"/>
      </c>
      <c r="P89" s="106">
        <f t="shared" si="18"/>
      </c>
      <c r="Q89" s="66">
        <f t="shared" si="19"/>
      </c>
      <c r="R89" s="38">
        <f t="shared" si="20"/>
      </c>
      <c r="S89" s="38">
        <f t="shared" si="21"/>
      </c>
      <c r="T89" s="36">
        <f t="shared" si="22"/>
      </c>
      <c r="U89" s="37">
        <f t="shared" si="23"/>
        <v>0</v>
      </c>
    </row>
    <row r="90" spans="1:21" s="37" customFormat="1" ht="25.5" customHeight="1">
      <c r="A90" s="72"/>
      <c r="B90" s="97"/>
      <c r="C90" s="98"/>
      <c r="D90" s="99"/>
      <c r="E90" s="100"/>
      <c r="F90" s="101"/>
      <c r="G90" s="102"/>
      <c r="H90" s="103">
        <f>IF($G90="","",INDEX('1. závod'!$A:$BX,$G90+5,INDEX('Základní list'!$B:$B,MATCH($F90,'Základní list'!$A:$A,0),1)))</f>
      </c>
      <c r="I90" s="104">
        <f>IF($G90="","",INDEX('1. závod'!$A:$BX,$G90+5,INDEX('Základní list'!$B:$B,MATCH($F90,'Základní list'!$A:$A,0),1)+1))</f>
      </c>
      <c r="J90" s="102"/>
      <c r="K90" s="102"/>
      <c r="L90" s="103">
        <f>IF($K90="","",INDEX('2. závod'!$A:$BX,$K90+5,INDEX('Základní list'!$B:$B,MATCH($J90,'Základní list'!$A:$A,0),1)))</f>
      </c>
      <c r="M90" s="104">
        <f>IF($K90="","",INDEX('2. závod'!$A:$BX,$K90+5,INDEX('Základní list'!$B:$B,MATCH($J90,'Základní list'!$A:$A,0),1)+1))</f>
      </c>
      <c r="N90" s="65">
        <f t="shared" si="16"/>
      </c>
      <c r="O90" s="105">
        <f t="shared" si="17"/>
      </c>
      <c r="P90" s="106">
        <f t="shared" si="18"/>
      </c>
      <c r="Q90" s="66">
        <f t="shared" si="19"/>
      </c>
      <c r="R90" s="38">
        <f t="shared" si="20"/>
      </c>
      <c r="S90" s="38">
        <f t="shared" si="21"/>
      </c>
      <c r="T90" s="36">
        <f t="shared" si="22"/>
      </c>
      <c r="U90" s="37">
        <f t="shared" si="23"/>
        <v>0</v>
      </c>
    </row>
    <row r="91" spans="1:21" s="37" customFormat="1" ht="25.5" customHeight="1">
      <c r="A91" s="72"/>
      <c r="B91" s="97"/>
      <c r="C91" s="98"/>
      <c r="D91" s="99"/>
      <c r="E91" s="100"/>
      <c r="F91" s="101"/>
      <c r="G91" s="102"/>
      <c r="H91" s="103">
        <f>IF($G91="","",INDEX('1. závod'!$A:$BX,$G91+5,INDEX('Základní list'!$B:$B,MATCH($F91,'Základní list'!$A:$A,0),1)))</f>
      </c>
      <c r="I91" s="104">
        <f>IF($G91="","",INDEX('1. závod'!$A:$BX,$G91+5,INDEX('Základní list'!$B:$B,MATCH($F91,'Základní list'!$A:$A,0),1)+1))</f>
      </c>
      <c r="J91" s="102"/>
      <c r="K91" s="102"/>
      <c r="L91" s="103">
        <f>IF($K91="","",INDEX('2. závod'!$A:$BX,$K91+5,INDEX('Základní list'!$B:$B,MATCH($J91,'Základní list'!$A:$A,0),1)))</f>
      </c>
      <c r="M91" s="104">
        <f>IF($K91="","",INDEX('2. závod'!$A:$BX,$K91+5,INDEX('Základní list'!$B:$B,MATCH($J91,'Základní list'!$A:$A,0),1)+1))</f>
      </c>
      <c r="N91" s="65">
        <f t="shared" si="16"/>
      </c>
      <c r="O91" s="105">
        <f t="shared" si="17"/>
      </c>
      <c r="P91" s="106">
        <f t="shared" si="18"/>
      </c>
      <c r="Q91" s="66">
        <f t="shared" si="19"/>
      </c>
      <c r="R91" s="38">
        <f t="shared" si="20"/>
      </c>
      <c r="S91" s="38">
        <f t="shared" si="21"/>
      </c>
      <c r="T91" s="36">
        <f t="shared" si="22"/>
      </c>
      <c r="U91" s="37">
        <f t="shared" si="23"/>
        <v>0</v>
      </c>
    </row>
    <row r="92" spans="1:21" s="37" customFormat="1" ht="25.5" customHeight="1">
      <c r="A92" s="72"/>
      <c r="B92" s="97"/>
      <c r="C92" s="98"/>
      <c r="D92" s="99"/>
      <c r="E92" s="100"/>
      <c r="F92" s="101"/>
      <c r="G92" s="102"/>
      <c r="H92" s="103">
        <f>IF($G92="","",INDEX('1. závod'!$A:$BX,$G92+5,INDEX('Základní list'!$B:$B,MATCH($F92,'Základní list'!$A:$A,0),1)))</f>
      </c>
      <c r="I92" s="104">
        <f>IF($G92="","",INDEX('1. závod'!$A:$BX,$G92+5,INDEX('Základní list'!$B:$B,MATCH($F92,'Základní list'!$A:$A,0),1)+1))</f>
      </c>
      <c r="J92" s="102"/>
      <c r="K92" s="102"/>
      <c r="L92" s="103">
        <f>IF($K92="","",INDEX('2. závod'!$A:$BX,$K92+5,INDEX('Základní list'!$B:$B,MATCH($J92,'Základní list'!$A:$A,0),1)))</f>
      </c>
      <c r="M92" s="104">
        <f>IF($K92="","",INDEX('2. závod'!$A:$BX,$K92+5,INDEX('Základní list'!$B:$B,MATCH($J92,'Základní list'!$A:$A,0),1)+1))</f>
      </c>
      <c r="N92" s="65">
        <f t="shared" si="16"/>
      </c>
      <c r="O92" s="105">
        <f t="shared" si="17"/>
      </c>
      <c r="P92" s="106">
        <f t="shared" si="18"/>
      </c>
      <c r="Q92" s="66">
        <f t="shared" si="19"/>
      </c>
      <c r="R92" s="38">
        <f t="shared" si="20"/>
      </c>
      <c r="S92" s="38">
        <f t="shared" si="21"/>
      </c>
      <c r="T92" s="36">
        <f t="shared" si="22"/>
      </c>
      <c r="U92" s="37">
        <f t="shared" si="23"/>
        <v>0</v>
      </c>
    </row>
    <row r="93" spans="1:21" s="37" customFormat="1" ht="25.5" customHeight="1">
      <c r="A93" s="72"/>
      <c r="B93" s="97"/>
      <c r="C93" s="98"/>
      <c r="D93" s="99"/>
      <c r="E93" s="100"/>
      <c r="F93" s="101"/>
      <c r="G93" s="102"/>
      <c r="H93" s="103">
        <f>IF($G93="","",INDEX('1. závod'!$A:$BX,$G93+5,INDEX('Základní list'!$B:$B,MATCH($F93,'Základní list'!$A:$A,0),1)))</f>
      </c>
      <c r="I93" s="104">
        <f>IF($G93="","",INDEX('1. závod'!$A:$BX,$G93+5,INDEX('Základní list'!$B:$B,MATCH($F93,'Základní list'!$A:$A,0),1)+1))</f>
      </c>
      <c r="J93" s="102"/>
      <c r="K93" s="102"/>
      <c r="L93" s="103">
        <f>IF($K93="","",INDEX('2. závod'!$A:$BX,$K93+5,INDEX('Základní list'!$B:$B,MATCH($J93,'Základní list'!$A:$A,0),1)))</f>
      </c>
      <c r="M93" s="104">
        <f>IF($K93="","",INDEX('2. závod'!$A:$BX,$K93+5,INDEX('Základní list'!$B:$B,MATCH($J93,'Základní list'!$A:$A,0),1)+1))</f>
      </c>
      <c r="N93" s="65">
        <f t="shared" si="16"/>
      </c>
      <c r="O93" s="105">
        <f t="shared" si="17"/>
      </c>
      <c r="P93" s="106">
        <f t="shared" si="18"/>
      </c>
      <c r="Q93" s="66">
        <f t="shared" si="19"/>
      </c>
      <c r="R93" s="38">
        <f t="shared" si="20"/>
      </c>
      <c r="S93" s="38">
        <f t="shared" si="21"/>
      </c>
      <c r="T93" s="36">
        <f t="shared" si="22"/>
      </c>
      <c r="U93" s="37">
        <f t="shared" si="23"/>
        <v>0</v>
      </c>
    </row>
    <row r="94" spans="1:21" s="37" customFormat="1" ht="25.5" customHeight="1">
      <c r="A94" s="72"/>
      <c r="B94" s="97"/>
      <c r="C94" s="98"/>
      <c r="D94" s="99"/>
      <c r="E94" s="100"/>
      <c r="F94" s="101"/>
      <c r="G94" s="102"/>
      <c r="H94" s="103">
        <f>IF($G94="","",INDEX('1. závod'!$A:$BX,$G94+5,INDEX('Základní list'!$B:$B,MATCH($F94,'Základní list'!$A:$A,0),1)))</f>
      </c>
      <c r="I94" s="104">
        <f>IF($G94="","",INDEX('1. závod'!$A:$BX,$G94+5,INDEX('Základní list'!$B:$B,MATCH($F94,'Základní list'!$A:$A,0),1)+1))</f>
      </c>
      <c r="J94" s="102"/>
      <c r="K94" s="102"/>
      <c r="L94" s="103">
        <f>IF($K94="","",INDEX('2. závod'!$A:$BX,$K94+5,INDEX('Základní list'!$B:$B,MATCH($J94,'Základní list'!$A:$A,0),1)))</f>
      </c>
      <c r="M94" s="104">
        <f>IF($K94="","",INDEX('2. závod'!$A:$BX,$K94+5,INDEX('Základní list'!$B:$B,MATCH($J94,'Základní list'!$A:$A,0),1)+1))</f>
      </c>
      <c r="N94" s="65">
        <f t="shared" si="16"/>
      </c>
      <c r="O94" s="105">
        <f t="shared" si="17"/>
      </c>
      <c r="P94" s="106">
        <f t="shared" si="18"/>
      </c>
      <c r="Q94" s="66">
        <f t="shared" si="19"/>
      </c>
      <c r="R94" s="38">
        <f t="shared" si="20"/>
      </c>
      <c r="S94" s="38">
        <f t="shared" si="21"/>
      </c>
      <c r="T94" s="36">
        <f t="shared" si="22"/>
      </c>
      <c r="U94" s="37">
        <f t="shared" si="23"/>
        <v>0</v>
      </c>
    </row>
    <row r="95" spans="1:21" s="37" customFormat="1" ht="25.5" customHeight="1">
      <c r="A95" s="72"/>
      <c r="B95" s="97"/>
      <c r="C95" s="98"/>
      <c r="D95" s="99"/>
      <c r="E95" s="100"/>
      <c r="F95" s="101"/>
      <c r="G95" s="102"/>
      <c r="H95" s="103">
        <f>IF($G95="","",INDEX('1. závod'!$A:$BX,$G95+5,INDEX('Základní list'!$B:$B,MATCH($F95,'Základní list'!$A:$A,0),1)))</f>
      </c>
      <c r="I95" s="104">
        <f>IF($G95="","",INDEX('1. závod'!$A:$BX,$G95+5,INDEX('Základní list'!$B:$B,MATCH($F95,'Základní list'!$A:$A,0),1)+1))</f>
      </c>
      <c r="J95" s="102"/>
      <c r="K95" s="102"/>
      <c r="L95" s="103">
        <f>IF($K95="","",INDEX('2. závod'!$A:$BX,$K95+5,INDEX('Základní list'!$B:$B,MATCH($J95,'Základní list'!$A:$A,0),1)))</f>
      </c>
      <c r="M95" s="104">
        <f>IF($K95="","",INDEX('2. závod'!$A:$BX,$K95+5,INDEX('Základní list'!$B:$B,MATCH($J95,'Základní list'!$A:$A,0),1)+1))</f>
      </c>
      <c r="N95" s="65">
        <f t="shared" si="16"/>
      </c>
      <c r="O95" s="105">
        <f t="shared" si="17"/>
      </c>
      <c r="P95" s="106">
        <f t="shared" si="18"/>
      </c>
      <c r="Q95" s="66">
        <f t="shared" si="19"/>
      </c>
      <c r="R95" s="38">
        <f t="shared" si="20"/>
      </c>
      <c r="S95" s="38">
        <f t="shared" si="21"/>
      </c>
      <c r="T95" s="36">
        <f t="shared" si="22"/>
      </c>
      <c r="U95" s="37">
        <f t="shared" si="23"/>
        <v>0</v>
      </c>
    </row>
    <row r="96" spans="1:21" s="37" customFormat="1" ht="25.5" customHeight="1">
      <c r="A96" s="72"/>
      <c r="B96" s="97"/>
      <c r="C96" s="98"/>
      <c r="D96" s="99"/>
      <c r="E96" s="100"/>
      <c r="F96" s="101"/>
      <c r="G96" s="102"/>
      <c r="H96" s="103">
        <f>IF($G96="","",INDEX('1. závod'!$A:$BX,$G96+5,INDEX('Základní list'!$B:$B,MATCH($F96,'Základní list'!$A:$A,0),1)))</f>
      </c>
      <c r="I96" s="104">
        <f>IF($G96="","",INDEX('1. závod'!$A:$BX,$G96+5,INDEX('Základní list'!$B:$B,MATCH($F96,'Základní list'!$A:$A,0),1)+1))</f>
      </c>
      <c r="J96" s="102"/>
      <c r="K96" s="102"/>
      <c r="L96" s="103">
        <f>IF($K96="","",INDEX('2. závod'!$A:$BX,$K96+5,INDEX('Základní list'!$B:$B,MATCH($J96,'Základní list'!$A:$A,0),1)))</f>
      </c>
      <c r="M96" s="104">
        <f>IF($K96="","",INDEX('2. závod'!$A:$BX,$K96+5,INDEX('Základní list'!$B:$B,MATCH($J96,'Základní list'!$A:$A,0),1)+1))</f>
      </c>
      <c r="N96" s="65">
        <f t="shared" si="16"/>
      </c>
      <c r="O96" s="105">
        <f t="shared" si="17"/>
      </c>
      <c r="P96" s="106">
        <f t="shared" si="18"/>
      </c>
      <c r="Q96" s="66">
        <f t="shared" si="19"/>
      </c>
      <c r="R96" s="38">
        <f t="shared" si="20"/>
      </c>
      <c r="S96" s="38">
        <f t="shared" si="21"/>
      </c>
      <c r="T96" s="36">
        <f t="shared" si="22"/>
      </c>
      <c r="U96" s="37">
        <f t="shared" si="23"/>
        <v>0</v>
      </c>
    </row>
    <row r="97" spans="1:21" s="37" customFormat="1" ht="25.5" customHeight="1">
      <c r="A97" s="72"/>
      <c r="B97" s="97"/>
      <c r="C97" s="98"/>
      <c r="D97" s="99"/>
      <c r="E97" s="100"/>
      <c r="F97" s="101"/>
      <c r="G97" s="102"/>
      <c r="H97" s="103">
        <f>IF($G97="","",INDEX('1. závod'!$A:$BX,$G97+5,INDEX('Základní list'!$B:$B,MATCH($F97,'Základní list'!$A:$A,0),1)))</f>
      </c>
      <c r="I97" s="104">
        <f>IF($G97="","",INDEX('1. závod'!$A:$BX,$G97+5,INDEX('Základní list'!$B:$B,MATCH($F97,'Základní list'!$A:$A,0),1)+1))</f>
      </c>
      <c r="J97" s="102"/>
      <c r="K97" s="102"/>
      <c r="L97" s="103">
        <f>IF($K97="","",INDEX('2. závod'!$A:$BX,$K97+5,INDEX('Základní list'!$B:$B,MATCH($J97,'Základní list'!$A:$A,0),1)))</f>
      </c>
      <c r="M97" s="104">
        <f>IF($K97="","",INDEX('2. závod'!$A:$BX,$K97+5,INDEX('Základní list'!$B:$B,MATCH($J97,'Základní list'!$A:$A,0),1)+1))</f>
      </c>
      <c r="N97" s="65">
        <f t="shared" si="16"/>
      </c>
      <c r="O97" s="105">
        <f t="shared" si="17"/>
      </c>
      <c r="P97" s="106">
        <f t="shared" si="18"/>
      </c>
      <c r="Q97" s="66">
        <f t="shared" si="19"/>
      </c>
      <c r="R97" s="38">
        <f t="shared" si="20"/>
      </c>
      <c r="S97" s="38">
        <f t="shared" si="21"/>
      </c>
      <c r="T97" s="36">
        <f t="shared" si="22"/>
      </c>
      <c r="U97" s="37">
        <f t="shared" si="23"/>
        <v>0</v>
      </c>
    </row>
    <row r="98" spans="1:21" s="37" customFormat="1" ht="25.5" customHeight="1">
      <c r="A98" s="72"/>
      <c r="B98" s="97"/>
      <c r="C98" s="98"/>
      <c r="D98" s="99"/>
      <c r="E98" s="100"/>
      <c r="F98" s="101"/>
      <c r="G98" s="102"/>
      <c r="H98" s="103">
        <f>IF($G98="","",INDEX('1. závod'!$A:$BX,$G98+5,INDEX('Základní list'!$B:$B,MATCH($F98,'Základní list'!$A:$A,0),1)))</f>
      </c>
      <c r="I98" s="104">
        <f>IF($G98="","",INDEX('1. závod'!$A:$BX,$G98+5,INDEX('Základní list'!$B:$B,MATCH($F98,'Základní list'!$A:$A,0),1)+1))</f>
      </c>
      <c r="J98" s="102"/>
      <c r="K98" s="102"/>
      <c r="L98" s="103">
        <f>IF($K98="","",INDEX('2. závod'!$A:$BX,$K98+5,INDEX('Základní list'!$B:$B,MATCH($J98,'Základní list'!$A:$A,0),1)))</f>
      </c>
      <c r="M98" s="104">
        <f>IF($K98="","",INDEX('2. závod'!$A:$BX,$K98+5,INDEX('Základní list'!$B:$B,MATCH($J98,'Základní list'!$A:$A,0),1)+1))</f>
      </c>
      <c r="N98" s="65">
        <f t="shared" si="16"/>
      </c>
      <c r="O98" s="105">
        <f t="shared" si="17"/>
      </c>
      <c r="P98" s="106">
        <f t="shared" si="18"/>
      </c>
      <c r="Q98" s="66">
        <f t="shared" si="19"/>
      </c>
      <c r="R98" s="38">
        <f t="shared" si="20"/>
      </c>
      <c r="S98" s="38">
        <f t="shared" si="21"/>
      </c>
      <c r="T98" s="36">
        <f t="shared" si="22"/>
      </c>
      <c r="U98" s="37">
        <f t="shared" si="23"/>
        <v>0</v>
      </c>
    </row>
    <row r="99" spans="1:21" s="37" customFormat="1" ht="25.5" customHeight="1">
      <c r="A99" s="112"/>
      <c r="B99" s="97"/>
      <c r="C99" s="98"/>
      <c r="D99" s="99"/>
      <c r="E99" s="100"/>
      <c r="F99" s="101"/>
      <c r="G99" s="102"/>
      <c r="H99" s="103">
        <f>IF($G99="","",INDEX('1. závod'!$A:$BX,$G99+5,INDEX('Základní list'!$B:$B,MATCH($F99,'Základní list'!$A:$A,0),1)))</f>
      </c>
      <c r="I99" s="104">
        <f>IF($G99="","",INDEX('1. závod'!$A:$BX,$G99+5,INDEX('Základní list'!$B:$B,MATCH($F99,'Základní list'!$A:$A,0),1)+1))</f>
      </c>
      <c r="J99" s="102"/>
      <c r="K99" s="102"/>
      <c r="L99" s="103">
        <f>IF($K99="","",INDEX('2. závod'!$A:$BX,$K99+5,INDEX('Základní list'!$B:$B,MATCH($J99,'Základní list'!$A:$A,0),1)))</f>
      </c>
      <c r="M99" s="104">
        <f>IF($K99="","",INDEX('2. závod'!$A:$BX,$K99+5,INDEX('Základní list'!$B:$B,MATCH($J99,'Základní list'!$A:$A,0),1)+1))</f>
      </c>
      <c r="N99" s="65">
        <f t="shared" si="16"/>
      </c>
      <c r="O99" s="105">
        <f t="shared" si="17"/>
      </c>
      <c r="P99" s="106">
        <f t="shared" si="18"/>
      </c>
      <c r="Q99" s="66">
        <f t="shared" si="19"/>
      </c>
      <c r="R99" s="38">
        <f t="shared" si="20"/>
      </c>
      <c r="S99" s="38">
        <f t="shared" si="21"/>
      </c>
      <c r="T99" s="36">
        <f t="shared" si="22"/>
      </c>
      <c r="U99" s="37">
        <f t="shared" si="23"/>
        <v>0</v>
      </c>
    </row>
    <row r="100" spans="1:21" s="37" customFormat="1" ht="25.5" customHeight="1">
      <c r="A100" s="72"/>
      <c r="B100" s="97"/>
      <c r="C100" s="98"/>
      <c r="D100" s="99"/>
      <c r="E100" s="100"/>
      <c r="F100" s="101"/>
      <c r="G100" s="102"/>
      <c r="H100" s="103">
        <f>IF($G100="","",INDEX('1. závod'!$A:$BX,$G100+5,INDEX('Základní list'!$B:$B,MATCH($F100,'Základní list'!$A:$A,0),1)))</f>
      </c>
      <c r="I100" s="104">
        <f>IF($G100="","",INDEX('1. závod'!$A:$BX,$G100+5,INDEX('Základní list'!$B:$B,MATCH($F100,'Základní list'!$A:$A,0),1)+1))</f>
      </c>
      <c r="J100" s="102"/>
      <c r="K100" s="102"/>
      <c r="L100" s="103">
        <f>IF($K100="","",INDEX('2. závod'!$A:$BX,$K100+5,INDEX('Základní list'!$B:$B,MATCH($J100,'Základní list'!$A:$A,0),1)))</f>
      </c>
      <c r="M100" s="104">
        <f>IF($K100="","",INDEX('2. závod'!$A:$BX,$K100+5,INDEX('Základní list'!$B:$B,MATCH($J100,'Základní list'!$A:$A,0),1)+1))</f>
      </c>
      <c r="N100" s="65">
        <f t="shared" si="16"/>
      </c>
      <c r="O100" s="105">
        <f t="shared" si="17"/>
      </c>
      <c r="P100" s="106">
        <f t="shared" si="18"/>
      </c>
      <c r="Q100" s="66">
        <f t="shared" si="19"/>
      </c>
      <c r="R100" s="38">
        <f t="shared" si="20"/>
      </c>
      <c r="S100" s="38">
        <f t="shared" si="21"/>
      </c>
      <c r="T100" s="36">
        <f t="shared" si="22"/>
      </c>
      <c r="U100" s="37">
        <f t="shared" si="23"/>
        <v>0</v>
      </c>
    </row>
    <row r="101" spans="1:21" s="37" customFormat="1" ht="25.5" customHeight="1">
      <c r="A101" s="72"/>
      <c r="B101" s="97"/>
      <c r="C101" s="98"/>
      <c r="D101" s="99"/>
      <c r="E101" s="100"/>
      <c r="F101" s="101"/>
      <c r="G101" s="102"/>
      <c r="H101" s="103">
        <f>IF($G101="","",INDEX('1. závod'!$A:$BX,$G101+5,INDEX('Základní list'!$B:$B,MATCH($F101,'Základní list'!$A:$A,0),1)))</f>
      </c>
      <c r="I101" s="104">
        <f>IF($G101="","",INDEX('1. závod'!$A:$BX,$G101+5,INDEX('Základní list'!$B:$B,MATCH($F101,'Základní list'!$A:$A,0),1)+1))</f>
      </c>
      <c r="J101" s="102"/>
      <c r="K101" s="102"/>
      <c r="L101" s="103">
        <f>IF($K101="","",INDEX('2. závod'!$A:$BX,$K101+5,INDEX('Základní list'!$B:$B,MATCH($J101,'Základní list'!$A:$A,0),1)))</f>
      </c>
      <c r="M101" s="104">
        <f>IF($K101="","",INDEX('2. závod'!$A:$BX,$K101+5,INDEX('Základní list'!$B:$B,MATCH($J101,'Základní list'!$A:$A,0),1)+1))</f>
      </c>
      <c r="N101" s="65">
        <f t="shared" si="16"/>
      </c>
      <c r="O101" s="105">
        <f t="shared" si="17"/>
      </c>
      <c r="P101" s="106">
        <f t="shared" si="18"/>
      </c>
      <c r="Q101" s="66">
        <f t="shared" si="19"/>
      </c>
      <c r="R101" s="38">
        <f t="shared" si="20"/>
      </c>
      <c r="S101" s="38">
        <f t="shared" si="21"/>
      </c>
      <c r="T101" s="36">
        <f t="shared" si="22"/>
      </c>
      <c r="U101" s="37">
        <f t="shared" si="23"/>
        <v>0</v>
      </c>
    </row>
    <row r="102" spans="1:21" s="37" customFormat="1" ht="25.5" customHeight="1">
      <c r="A102" s="72"/>
      <c r="B102" s="97"/>
      <c r="C102" s="98"/>
      <c r="D102" s="99"/>
      <c r="E102" s="100"/>
      <c r="F102" s="101"/>
      <c r="G102" s="102"/>
      <c r="H102" s="103">
        <f>IF($G102="","",INDEX('1. závod'!$A:$BX,$G102+5,INDEX('Základní list'!$B:$B,MATCH($F102,'Základní list'!$A:$A,0),1)))</f>
      </c>
      <c r="I102" s="104">
        <f>IF($G102="","",INDEX('1. závod'!$A:$BX,$G102+5,INDEX('Základní list'!$B:$B,MATCH($F102,'Základní list'!$A:$A,0),1)+1))</f>
      </c>
      <c r="J102" s="102"/>
      <c r="K102" s="102"/>
      <c r="L102" s="103">
        <f>IF($K102="","",INDEX('2. závod'!$A:$BX,$K102+5,INDEX('Základní list'!$B:$B,MATCH($J102,'Základní list'!$A:$A,0),1)))</f>
      </c>
      <c r="M102" s="104">
        <f>IF($K102="","",INDEX('2. závod'!$A:$BX,$K102+5,INDEX('Základní list'!$B:$B,MATCH($J102,'Základní list'!$A:$A,0),1)+1))</f>
      </c>
      <c r="N102" s="65">
        <f t="shared" si="16"/>
      </c>
      <c r="O102" s="105">
        <f t="shared" si="17"/>
      </c>
      <c r="P102" s="106">
        <f t="shared" si="18"/>
      </c>
      <c r="Q102" s="66">
        <f t="shared" si="19"/>
      </c>
      <c r="R102" s="38">
        <f t="shared" si="20"/>
      </c>
      <c r="S102" s="38">
        <f t="shared" si="21"/>
      </c>
      <c r="T102" s="36">
        <f t="shared" si="22"/>
      </c>
      <c r="U102" s="37">
        <f t="shared" si="23"/>
        <v>0</v>
      </c>
    </row>
    <row r="103" spans="1:21" s="37" customFormat="1" ht="25.5" customHeight="1">
      <c r="A103" s="72"/>
      <c r="B103" s="97"/>
      <c r="C103" s="98"/>
      <c r="D103" s="99"/>
      <c r="E103" s="100"/>
      <c r="F103" s="101"/>
      <c r="G103" s="102"/>
      <c r="H103" s="103">
        <f>IF($G103="","",INDEX('1. závod'!$A:$BX,$G103+5,INDEX('Základní list'!$B:$B,MATCH($F103,'Základní list'!$A:$A,0),1)))</f>
      </c>
      <c r="I103" s="104">
        <f>IF($G103="","",INDEX('1. závod'!$A:$BX,$G103+5,INDEX('Základní list'!$B:$B,MATCH($F103,'Základní list'!$A:$A,0),1)+1))</f>
      </c>
      <c r="J103" s="102"/>
      <c r="K103" s="102"/>
      <c r="L103" s="103">
        <f>IF($K103="","",INDEX('2. závod'!$A:$BX,$K103+5,INDEX('Základní list'!$B:$B,MATCH($J103,'Základní list'!$A:$A,0),1)))</f>
      </c>
      <c r="M103" s="104">
        <f>IF($K103="","",INDEX('2. závod'!$A:$BX,$K103+5,INDEX('Základní list'!$B:$B,MATCH($J103,'Základní list'!$A:$A,0),1)+1))</f>
      </c>
      <c r="N103" s="65">
        <f t="shared" si="16"/>
      </c>
      <c r="O103" s="105">
        <f t="shared" si="17"/>
      </c>
      <c r="P103" s="106">
        <f t="shared" si="18"/>
      </c>
      <c r="Q103" s="66">
        <f t="shared" si="19"/>
      </c>
      <c r="R103" s="38">
        <f t="shared" si="20"/>
      </c>
      <c r="S103" s="38">
        <f t="shared" si="21"/>
      </c>
      <c r="T103" s="36">
        <f t="shared" si="22"/>
      </c>
      <c r="U103" s="37">
        <f t="shared" si="23"/>
        <v>0</v>
      </c>
    </row>
    <row r="104" spans="1:21" s="37" customFormat="1" ht="25.5" customHeight="1">
      <c r="A104" s="72"/>
      <c r="B104" s="97"/>
      <c r="C104" s="98"/>
      <c r="D104" s="99"/>
      <c r="E104" s="100"/>
      <c r="F104" s="101"/>
      <c r="G104" s="102"/>
      <c r="H104" s="103">
        <f>IF($G104="","",INDEX('1. závod'!$A:$BX,$G104+5,INDEX('Základní list'!$B:$B,MATCH($F104,'Základní list'!$A:$A,0),1)))</f>
      </c>
      <c r="I104" s="104">
        <f>IF($G104="","",INDEX('1. závod'!$A:$BX,$G104+5,INDEX('Základní list'!$B:$B,MATCH($F104,'Základní list'!$A:$A,0),1)+1))</f>
      </c>
      <c r="J104" s="102"/>
      <c r="K104" s="102"/>
      <c r="L104" s="103">
        <f>IF($K104="","",INDEX('2. závod'!$A:$BX,$K104+5,INDEX('Základní list'!$B:$B,MATCH($J104,'Základní list'!$A:$A,0),1)))</f>
      </c>
      <c r="M104" s="104">
        <f>IF($K104="","",INDEX('2. závod'!$A:$BX,$K104+5,INDEX('Základní list'!$B:$B,MATCH($J104,'Základní list'!$A:$A,0),1)+1))</f>
      </c>
      <c r="N104" s="65">
        <f t="shared" si="16"/>
      </c>
      <c r="O104" s="105">
        <f t="shared" si="17"/>
      </c>
      <c r="P104" s="106">
        <f t="shared" si="18"/>
      </c>
      <c r="Q104" s="66">
        <f t="shared" si="19"/>
      </c>
      <c r="R104" s="38">
        <f t="shared" si="20"/>
      </c>
      <c r="S104" s="38">
        <f t="shared" si="21"/>
      </c>
      <c r="T104" s="36">
        <f t="shared" si="22"/>
      </c>
      <c r="U104" s="37">
        <f t="shared" si="23"/>
        <v>0</v>
      </c>
    </row>
    <row r="105" spans="1:21" s="37" customFormat="1" ht="25.5" customHeight="1">
      <c r="A105" s="72"/>
      <c r="B105" s="97"/>
      <c r="C105" s="98"/>
      <c r="D105" s="99"/>
      <c r="E105" s="100"/>
      <c r="F105" s="101"/>
      <c r="G105" s="102"/>
      <c r="H105" s="103">
        <f>IF($G105="","",INDEX('1. závod'!$A:$BX,$G105+5,INDEX('Základní list'!$B:$B,MATCH($F105,'Základní list'!$A:$A,0),1)))</f>
      </c>
      <c r="I105" s="104">
        <f>IF($G105="","",INDEX('1. závod'!$A:$BX,$G105+5,INDEX('Základní list'!$B:$B,MATCH($F105,'Základní list'!$A:$A,0),1)+1))</f>
      </c>
      <c r="J105" s="102"/>
      <c r="K105" s="102"/>
      <c r="L105" s="103">
        <f>IF($K105="","",INDEX('2. závod'!$A:$BX,$K105+5,INDEX('Základní list'!$B:$B,MATCH($J105,'Základní list'!$A:$A,0),1)))</f>
      </c>
      <c r="M105" s="104">
        <f>IF($K105="","",INDEX('2. závod'!$A:$BX,$K105+5,INDEX('Základní list'!$B:$B,MATCH($J105,'Základní list'!$A:$A,0),1)+1))</f>
      </c>
      <c r="N105" s="65">
        <f>IF(ISBLANK($C105),"",COUNT(I105,M105))</f>
      </c>
      <c r="O105" s="105">
        <f t="shared" si="17"/>
      </c>
      <c r="P105" s="106">
        <f t="shared" si="18"/>
      </c>
      <c r="Q105" s="66">
        <f t="shared" si="19"/>
      </c>
      <c r="R105" s="38">
        <f t="shared" si="20"/>
      </c>
      <c r="S105" s="38">
        <f t="shared" si="21"/>
      </c>
      <c r="T105" s="36">
        <f t="shared" si="22"/>
      </c>
      <c r="U105" s="37">
        <f t="shared" si="23"/>
        <v>0</v>
      </c>
    </row>
    <row r="106" spans="1:21" s="37" customFormat="1" ht="25.5" customHeight="1" thickBot="1">
      <c r="A106" s="112"/>
      <c r="B106" s="97"/>
      <c r="C106" s="98"/>
      <c r="D106" s="99"/>
      <c r="E106" s="100"/>
      <c r="F106" s="101"/>
      <c r="G106" s="102"/>
      <c r="H106" s="103">
        <f>IF($G106="","",INDEX('1. závod'!$A:$BX,$G106+5,INDEX('Základní list'!$B:$B,MATCH($F106,'Základní list'!$A:$A,0),1)))</f>
      </c>
      <c r="I106" s="104">
        <f>IF($G106="","",INDEX('1. závod'!$A:$BX,$G106+5,INDEX('Základní list'!$B:$B,MATCH($F106,'Základní list'!$A:$A,0),1)+1))</f>
      </c>
      <c r="J106" s="102"/>
      <c r="K106" s="102"/>
      <c r="L106" s="103">
        <f>IF($K106="","",INDEX('2. závod'!$A:$BX,$K106+5,INDEX('Základní list'!$B:$B,MATCH($J106,'Základní list'!$A:$A,0),1)))</f>
      </c>
      <c r="M106" s="104">
        <f>IF($K106="","",INDEX('2. závod'!$A:$BX,$K106+5,INDEX('Základní list'!$B:$B,MATCH($J106,'Základní list'!$A:$A,0),1)+1))</f>
      </c>
      <c r="N106" s="65">
        <f>IF(ISBLANK($C106),"",COUNT(I106,M106))</f>
      </c>
      <c r="O106" s="105">
        <f t="shared" si="17"/>
      </c>
      <c r="P106" s="106">
        <f t="shared" si="18"/>
      </c>
      <c r="Q106" s="66">
        <f>IF(ISBLANK($C106),"",IF(ISTEXT(#REF!),1,#REF!+1))</f>
      </c>
      <c r="R106" s="38">
        <f t="shared" si="20"/>
      </c>
      <c r="S106" s="38">
        <f t="shared" si="21"/>
      </c>
      <c r="T106" s="36">
        <f t="shared" si="22"/>
      </c>
      <c r="U106" s="37">
        <f t="shared" si="23"/>
        <v>0</v>
      </c>
    </row>
    <row r="107" spans="1:20" s="46" customFormat="1" ht="12.75">
      <c r="A107" s="113"/>
      <c r="B107" s="114"/>
      <c r="C107" s="114"/>
      <c r="D107" s="114"/>
      <c r="E107" s="125"/>
      <c r="F107" s="114"/>
      <c r="G107" s="114"/>
      <c r="H107" s="114"/>
      <c r="I107" s="114"/>
      <c r="J107" s="114"/>
      <c r="K107" s="114"/>
      <c r="L107" s="114"/>
      <c r="M107" s="114"/>
      <c r="N107" s="115"/>
      <c r="O107" s="114"/>
      <c r="P107" s="114"/>
      <c r="Q107" s="116"/>
      <c r="T107" s="45"/>
    </row>
    <row r="108" spans="1:17" ht="13.5" thickBot="1">
      <c r="A108" s="163" t="s">
        <v>10</v>
      </c>
      <c r="B108" s="164"/>
      <c r="C108" s="164"/>
      <c r="D108" s="164"/>
      <c r="E108" s="164"/>
      <c r="F108" s="117" t="s">
        <v>18</v>
      </c>
      <c r="G108" s="117"/>
      <c r="H108" s="117"/>
      <c r="I108" s="165" t="s">
        <v>50</v>
      </c>
      <c r="J108" s="165"/>
      <c r="K108" s="165"/>
      <c r="L108" s="165"/>
      <c r="M108" s="165"/>
      <c r="N108" s="165"/>
      <c r="O108" s="165"/>
      <c r="P108" s="165"/>
      <c r="Q108" s="166"/>
    </row>
    <row r="118" s="30" customFormat="1" ht="12.75">
      <c r="O118" s="39" t="s">
        <v>101</v>
      </c>
    </row>
  </sheetData>
  <sheetProtection formatCells="0" formatColumns="0" formatRows="0" insertColumns="0" insertRows="0" deleteColumns="0" deleteRows="0" selectLockedCells="1" autoFilter="0"/>
  <autoFilter ref="A8:T108"/>
  <mergeCells count="17">
    <mergeCell ref="J6:M6"/>
    <mergeCell ref="N6:Q6"/>
    <mergeCell ref="A1:Q1"/>
    <mergeCell ref="L2:Q2"/>
    <mergeCell ref="L3:Q3"/>
    <mergeCell ref="A2:E2"/>
    <mergeCell ref="A3:E3"/>
    <mergeCell ref="N7:N8"/>
    <mergeCell ref="O7:O8"/>
    <mergeCell ref="A4:E4"/>
    <mergeCell ref="A108:E108"/>
    <mergeCell ref="I108:Q108"/>
    <mergeCell ref="P7:P8"/>
    <mergeCell ref="Q7:Q8"/>
    <mergeCell ref="A6:A8"/>
    <mergeCell ref="B6:E7"/>
    <mergeCell ref="F6:I6"/>
  </mergeCells>
  <printOptions horizontalCentered="1"/>
  <pageMargins left="0.1968503937007874" right="0.1968503937007874" top="0.31496062992125984" bottom="0.3937007874015748" header="0.2362204724409449" footer="0.1968503937007874"/>
  <pageSetup fitToHeight="4" fitToWidth="1" horizontalDpi="600" verticalDpi="600" orientation="portrait" pageOrder="overThenDown" paperSize="9" scale="86" r:id="rId2"/>
  <headerFooter alignWithMargins="0">
    <oddFooter>&amp;CStránka &amp;P z &amp;N&amp;R&amp;F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BX38"/>
  <sheetViews>
    <sheetView showGridLines="0" view="pageBreakPreview" zoomScale="90" zoomScaleNormal="75" zoomScaleSheetLayoutView="90" zoomScalePageLayoutView="0" workbookViewId="0" topLeftCell="A3">
      <pane xSplit="1" ySplit="3" topLeftCell="G6" activePane="bottomRight" state="frozen"/>
      <selection pane="topLeft" activeCell="A15" sqref="A15:IV25"/>
      <selection pane="topRight" activeCell="A15" sqref="A15:IV25"/>
      <selection pane="bottomLeft" activeCell="A15" sqref="A15:IV25"/>
      <selection pane="bottomRight" activeCell="X17" sqref="X17"/>
    </sheetView>
  </sheetViews>
  <sheetFormatPr defaultColWidth="5.375" defaultRowHeight="12.75"/>
  <cols>
    <col min="1" max="1" width="6.50390625" style="11" customWidth="1"/>
    <col min="2" max="2" width="25.625" style="16" customWidth="1"/>
    <col min="3" max="3" width="30.625" style="16" customWidth="1"/>
    <col min="4" max="4" width="10.625" style="14" customWidth="1"/>
    <col min="5" max="5" width="7.125" style="8" customWidth="1"/>
    <col min="6" max="6" width="15.625" style="14" customWidth="1"/>
    <col min="7" max="7" width="25.625" style="16" customWidth="1"/>
    <col min="8" max="8" width="30.625" style="16" customWidth="1"/>
    <col min="9" max="9" width="10.625" style="14" customWidth="1"/>
    <col min="10" max="10" width="7.125" style="8" customWidth="1"/>
    <col min="11" max="11" width="15.625" style="14" customWidth="1"/>
    <col min="12" max="12" width="25.625" style="16" customWidth="1"/>
    <col min="13" max="13" width="30.625" style="16" customWidth="1"/>
    <col min="14" max="14" width="10.625" style="14" customWidth="1"/>
    <col min="15" max="15" width="6.625" style="8" customWidth="1"/>
    <col min="16" max="16" width="15.625" style="14" customWidth="1"/>
    <col min="17" max="17" width="25.625" style="16" customWidth="1"/>
    <col min="18" max="18" width="30.625" style="16" customWidth="1"/>
    <col min="19" max="19" width="10.625" style="14" customWidth="1"/>
    <col min="20" max="20" width="6.625" style="8" customWidth="1"/>
    <col min="21" max="21" width="15.625" style="14" customWidth="1"/>
    <col min="22" max="22" width="25.625" style="16" customWidth="1"/>
    <col min="23" max="23" width="30.625" style="16" customWidth="1"/>
    <col min="24" max="24" width="10.625" style="14" customWidth="1"/>
    <col min="25" max="25" width="6.625" style="8" customWidth="1"/>
    <col min="26" max="26" width="15.625" style="14" customWidth="1"/>
    <col min="27" max="27" width="25.625" style="16" customWidth="1"/>
    <col min="28" max="28" width="30.625" style="16" customWidth="1"/>
    <col min="29" max="29" width="10.625" style="14" customWidth="1"/>
    <col min="30" max="30" width="6.625" style="8" customWidth="1"/>
    <col min="31" max="31" width="15.625" style="14" customWidth="1"/>
    <col min="32" max="32" width="25.625" style="16" customWidth="1"/>
    <col min="33" max="33" width="30.625" style="16" customWidth="1"/>
    <col min="34" max="34" width="10.625" style="14" customWidth="1"/>
    <col min="35" max="35" width="6.625" style="8" customWidth="1"/>
    <col min="36" max="36" width="15.625" style="14" customWidth="1"/>
    <col min="37" max="37" width="25.625" style="16" customWidth="1"/>
    <col min="38" max="38" width="30.625" style="16" customWidth="1"/>
    <col min="39" max="39" width="10.625" style="14" customWidth="1"/>
    <col min="40" max="40" width="6.625" style="8" customWidth="1"/>
    <col min="41" max="41" width="15.625" style="14" customWidth="1"/>
    <col min="42" max="42" width="25.625" style="16" customWidth="1"/>
    <col min="43" max="43" width="30.625" style="16" customWidth="1"/>
    <col min="44" max="44" width="10.625" style="14" customWidth="1"/>
    <col min="45" max="45" width="6.625" style="8" customWidth="1"/>
    <col min="46" max="46" width="15.625" style="14" customWidth="1"/>
    <col min="47" max="47" width="25.625" style="16" customWidth="1"/>
    <col min="48" max="48" width="30.625" style="16" customWidth="1"/>
    <col min="49" max="49" width="10.625" style="14" customWidth="1"/>
    <col min="50" max="50" width="6.625" style="8" customWidth="1"/>
    <col min="51" max="51" width="15.625" style="14" customWidth="1"/>
    <col min="52" max="52" width="25.625" style="16" customWidth="1"/>
    <col min="53" max="53" width="30.625" style="16" customWidth="1"/>
    <col min="54" max="54" width="10.625" style="14" customWidth="1"/>
    <col min="55" max="55" width="6.625" style="8" customWidth="1"/>
    <col min="56" max="56" width="15.625" style="14" customWidth="1"/>
    <col min="57" max="57" width="25.625" style="16" customWidth="1"/>
    <col min="58" max="58" width="30.625" style="16" customWidth="1"/>
    <col min="59" max="59" width="10.625" style="14" customWidth="1"/>
    <col min="60" max="60" width="6.625" style="8" customWidth="1"/>
    <col min="61" max="61" width="15.625" style="14" customWidth="1"/>
    <col min="62" max="62" width="25.625" style="16" customWidth="1"/>
    <col min="63" max="63" width="30.625" style="16" customWidth="1"/>
    <col min="64" max="64" width="10.625" style="14" customWidth="1"/>
    <col min="65" max="65" width="6.625" style="8" customWidth="1"/>
    <col min="66" max="66" width="15.625" style="14" customWidth="1"/>
    <col min="67" max="67" width="25.625" style="16" customWidth="1"/>
    <col min="68" max="68" width="30.625" style="16" customWidth="1"/>
    <col min="69" max="69" width="10.625" style="14" customWidth="1"/>
    <col min="70" max="70" width="6.625" style="8" customWidth="1"/>
    <col min="71" max="71" width="15.625" style="14" customWidth="1"/>
    <col min="72" max="72" width="25.625" style="16" customWidth="1"/>
    <col min="73" max="73" width="30.625" style="16" customWidth="1"/>
    <col min="74" max="74" width="10.625" style="14" customWidth="1"/>
    <col min="75" max="75" width="6.625" style="8" customWidth="1"/>
    <col min="76" max="76" width="15.625" style="14" customWidth="1"/>
    <col min="77" max="16384" width="5.375" style="14" customWidth="1"/>
  </cols>
  <sheetData>
    <row r="1" spans="1:76" ht="15">
      <c r="A1" s="57"/>
      <c r="B1" s="192" t="str">
        <f>CONCATENATE('Základní list'!$E$4)</f>
        <v>Pohárový závod</v>
      </c>
      <c r="C1" s="192"/>
      <c r="D1" s="192"/>
      <c r="E1" s="192"/>
      <c r="F1" s="192"/>
      <c r="G1" s="192" t="str">
        <f>CONCATENATE('Základní list'!$E$4)</f>
        <v>Pohárový závod</v>
      </c>
      <c r="H1" s="192"/>
      <c r="I1" s="192"/>
      <c r="J1" s="192"/>
      <c r="K1" s="192"/>
      <c r="L1" s="192" t="str">
        <f>CONCATENATE('Základní list'!$E$4)</f>
        <v>Pohárový závod</v>
      </c>
      <c r="M1" s="192"/>
      <c r="N1" s="192"/>
      <c r="O1" s="192"/>
      <c r="P1" s="192"/>
      <c r="Q1" s="192" t="str">
        <f>CONCATENATE('Základní list'!$E$4)</f>
        <v>Pohárový závod</v>
      </c>
      <c r="R1" s="192"/>
      <c r="S1" s="192"/>
      <c r="T1" s="192"/>
      <c r="U1" s="192"/>
      <c r="V1" s="192" t="str">
        <f>CONCATENATE('Základní list'!$E$4)</f>
        <v>Pohárový závod</v>
      </c>
      <c r="W1" s="192"/>
      <c r="X1" s="192"/>
      <c r="Y1" s="192"/>
      <c r="Z1" s="192"/>
      <c r="AA1" s="192" t="str">
        <f>CONCATENATE('Základní list'!$E$4)</f>
        <v>Pohárový závod</v>
      </c>
      <c r="AB1" s="192"/>
      <c r="AC1" s="192"/>
      <c r="AD1" s="192"/>
      <c r="AE1" s="192"/>
      <c r="AF1" s="192" t="str">
        <f>CONCATENATE('Základní list'!$E$4)</f>
        <v>Pohárový závod</v>
      </c>
      <c r="AG1" s="192"/>
      <c r="AH1" s="192"/>
      <c r="AI1" s="192"/>
      <c r="AJ1" s="192"/>
      <c r="AK1" s="192" t="str">
        <f>CONCATENATE('Základní list'!$E$4)</f>
        <v>Pohárový závod</v>
      </c>
      <c r="AL1" s="192"/>
      <c r="AM1" s="192"/>
      <c r="AN1" s="192"/>
      <c r="AO1" s="192"/>
      <c r="AP1" s="192" t="str">
        <f>CONCATENATE('Základní list'!$E$4)</f>
        <v>Pohárový závod</v>
      </c>
      <c r="AQ1" s="192"/>
      <c r="AR1" s="192"/>
      <c r="AS1" s="192"/>
      <c r="AT1" s="192"/>
      <c r="AU1" s="192" t="str">
        <f>CONCATENATE('Základní list'!$E$4)</f>
        <v>Pohárový závod</v>
      </c>
      <c r="AV1" s="192"/>
      <c r="AW1" s="192"/>
      <c r="AX1" s="192"/>
      <c r="AY1" s="192"/>
      <c r="AZ1" s="192" t="str">
        <f>CONCATENATE('Základní list'!$E$4)</f>
        <v>Pohárový závod</v>
      </c>
      <c r="BA1" s="192"/>
      <c r="BB1" s="192"/>
      <c r="BC1" s="192"/>
      <c r="BD1" s="192"/>
      <c r="BE1" s="192" t="str">
        <f>CONCATENATE('Základní list'!$E$4)</f>
        <v>Pohárový závod</v>
      </c>
      <c r="BF1" s="192"/>
      <c r="BG1" s="192"/>
      <c r="BH1" s="192"/>
      <c r="BI1" s="192"/>
      <c r="BJ1" s="192" t="str">
        <f>CONCATENATE('Základní list'!$E$4)</f>
        <v>Pohárový závod</v>
      </c>
      <c r="BK1" s="192"/>
      <c r="BL1" s="192"/>
      <c r="BM1" s="192"/>
      <c r="BN1" s="192"/>
      <c r="BO1" s="192" t="str">
        <f>CONCATENATE('Základní list'!$E$4)</f>
        <v>Pohárový závod</v>
      </c>
      <c r="BP1" s="192"/>
      <c r="BQ1" s="192"/>
      <c r="BR1" s="192"/>
      <c r="BS1" s="192"/>
      <c r="BT1" s="192" t="str">
        <f>CONCATENATE('Základní list'!$E$4)</f>
        <v>Pohárový závod</v>
      </c>
      <c r="BU1" s="192"/>
      <c r="BV1" s="192"/>
      <c r="BW1" s="192"/>
      <c r="BX1" s="192"/>
    </row>
    <row r="2" spans="1:76" s="59" customFormat="1" ht="13.5" thickBot="1">
      <c r="A2" s="58"/>
      <c r="B2" s="193" t="str">
        <f>CONCATENATE('Základní list'!$D$5)</f>
        <v>22.4.2017</v>
      </c>
      <c r="C2" s="193"/>
      <c r="D2" s="193"/>
      <c r="E2" s="193"/>
      <c r="F2" s="193"/>
      <c r="G2" s="193" t="str">
        <f>CONCATENATE('Základní list'!$D$5)</f>
        <v>22.4.2017</v>
      </c>
      <c r="H2" s="193"/>
      <c r="I2" s="193"/>
      <c r="J2" s="193"/>
      <c r="K2" s="193"/>
      <c r="L2" s="193" t="str">
        <f>CONCATENATE('Základní list'!$D$5)</f>
        <v>22.4.2017</v>
      </c>
      <c r="M2" s="193"/>
      <c r="N2" s="193"/>
      <c r="O2" s="193"/>
      <c r="P2" s="193"/>
      <c r="Q2" s="193" t="str">
        <f>CONCATENATE('Základní list'!$D$5)</f>
        <v>22.4.2017</v>
      </c>
      <c r="R2" s="193"/>
      <c r="S2" s="193"/>
      <c r="T2" s="193"/>
      <c r="U2" s="193"/>
      <c r="V2" s="193" t="str">
        <f>CONCATENATE('Základní list'!$D$5)</f>
        <v>22.4.2017</v>
      </c>
      <c r="W2" s="193"/>
      <c r="X2" s="193"/>
      <c r="Y2" s="193"/>
      <c r="Z2" s="193"/>
      <c r="AA2" s="193" t="str">
        <f>CONCATENATE('Základní list'!$D$5)</f>
        <v>22.4.2017</v>
      </c>
      <c r="AB2" s="193"/>
      <c r="AC2" s="193"/>
      <c r="AD2" s="193"/>
      <c r="AE2" s="193"/>
      <c r="AF2" s="193" t="str">
        <f>CONCATENATE('Základní list'!$D$5)</f>
        <v>22.4.2017</v>
      </c>
      <c r="AG2" s="193"/>
      <c r="AH2" s="193"/>
      <c r="AI2" s="193"/>
      <c r="AJ2" s="193"/>
      <c r="AK2" s="193" t="str">
        <f>CONCATENATE('Základní list'!$D$5)</f>
        <v>22.4.2017</v>
      </c>
      <c r="AL2" s="193"/>
      <c r="AM2" s="193"/>
      <c r="AN2" s="193"/>
      <c r="AO2" s="193"/>
      <c r="AP2" s="193" t="str">
        <f>CONCATENATE('Základní list'!$D$5)</f>
        <v>22.4.2017</v>
      </c>
      <c r="AQ2" s="193"/>
      <c r="AR2" s="193"/>
      <c r="AS2" s="193"/>
      <c r="AT2" s="193"/>
      <c r="AU2" s="193" t="str">
        <f>CONCATENATE('Základní list'!$D$5)</f>
        <v>22.4.2017</v>
      </c>
      <c r="AV2" s="193"/>
      <c r="AW2" s="193"/>
      <c r="AX2" s="193"/>
      <c r="AY2" s="193"/>
      <c r="AZ2" s="193" t="str">
        <f>CONCATENATE('Základní list'!$D$5)</f>
        <v>22.4.2017</v>
      </c>
      <c r="BA2" s="193"/>
      <c r="BB2" s="193"/>
      <c r="BC2" s="193"/>
      <c r="BD2" s="193"/>
      <c r="BE2" s="193" t="str">
        <f>CONCATENATE('Základní list'!$D$5)</f>
        <v>22.4.2017</v>
      </c>
      <c r="BF2" s="193"/>
      <c r="BG2" s="193"/>
      <c r="BH2" s="193"/>
      <c r="BI2" s="193"/>
      <c r="BJ2" s="193" t="str">
        <f>CONCATENATE('Základní list'!$D$5)</f>
        <v>22.4.2017</v>
      </c>
      <c r="BK2" s="193"/>
      <c r="BL2" s="193"/>
      <c r="BM2" s="193"/>
      <c r="BN2" s="193"/>
      <c r="BO2" s="193" t="str">
        <f>CONCATENATE('Základní list'!$D$5)</f>
        <v>22.4.2017</v>
      </c>
      <c r="BP2" s="193"/>
      <c r="BQ2" s="193"/>
      <c r="BR2" s="193"/>
      <c r="BS2" s="193"/>
      <c r="BT2" s="193" t="str">
        <f>CONCATENATE('Základní list'!$D$5)</f>
        <v>22.4.2017</v>
      </c>
      <c r="BU2" s="193"/>
      <c r="BV2" s="193"/>
      <c r="BW2" s="193"/>
      <c r="BX2" s="193"/>
    </row>
    <row r="3" spans="1:76" ht="16.5" customHeight="1">
      <c r="A3" s="194" t="s">
        <v>11</v>
      </c>
      <c r="B3" s="186" t="s">
        <v>16</v>
      </c>
      <c r="C3" s="187"/>
      <c r="D3" s="187"/>
      <c r="E3" s="187"/>
      <c r="F3" s="188"/>
      <c r="G3" s="186" t="s">
        <v>16</v>
      </c>
      <c r="H3" s="187"/>
      <c r="I3" s="187"/>
      <c r="J3" s="187"/>
      <c r="K3" s="188" t="s">
        <v>36</v>
      </c>
      <c r="L3" s="186" t="s">
        <v>16</v>
      </c>
      <c r="M3" s="187"/>
      <c r="N3" s="187"/>
      <c r="O3" s="187"/>
      <c r="P3" s="188" t="s">
        <v>36</v>
      </c>
      <c r="Q3" s="186" t="s">
        <v>16</v>
      </c>
      <c r="R3" s="187"/>
      <c r="S3" s="187"/>
      <c r="T3" s="187"/>
      <c r="U3" s="188" t="s">
        <v>36</v>
      </c>
      <c r="V3" s="186" t="s">
        <v>16</v>
      </c>
      <c r="W3" s="187"/>
      <c r="X3" s="187"/>
      <c r="Y3" s="187"/>
      <c r="Z3" s="188" t="s">
        <v>36</v>
      </c>
      <c r="AA3" s="186" t="s">
        <v>16</v>
      </c>
      <c r="AB3" s="187"/>
      <c r="AC3" s="187"/>
      <c r="AD3" s="187"/>
      <c r="AE3" s="188" t="s">
        <v>36</v>
      </c>
      <c r="AF3" s="186" t="s">
        <v>16</v>
      </c>
      <c r="AG3" s="187"/>
      <c r="AH3" s="187"/>
      <c r="AI3" s="187"/>
      <c r="AJ3" s="188" t="s">
        <v>36</v>
      </c>
      <c r="AK3" s="186" t="s">
        <v>16</v>
      </c>
      <c r="AL3" s="187"/>
      <c r="AM3" s="187"/>
      <c r="AN3" s="187"/>
      <c r="AO3" s="188" t="s">
        <v>36</v>
      </c>
      <c r="AP3" s="186" t="s">
        <v>16</v>
      </c>
      <c r="AQ3" s="187"/>
      <c r="AR3" s="187"/>
      <c r="AS3" s="187"/>
      <c r="AT3" s="188" t="s">
        <v>36</v>
      </c>
      <c r="AU3" s="186" t="s">
        <v>16</v>
      </c>
      <c r="AV3" s="187"/>
      <c r="AW3" s="187"/>
      <c r="AX3" s="187"/>
      <c r="AY3" s="188" t="s">
        <v>36</v>
      </c>
      <c r="AZ3" s="186" t="s">
        <v>16</v>
      </c>
      <c r="BA3" s="187"/>
      <c r="BB3" s="187"/>
      <c r="BC3" s="187"/>
      <c r="BD3" s="188" t="s">
        <v>36</v>
      </c>
      <c r="BE3" s="186" t="s">
        <v>16</v>
      </c>
      <c r="BF3" s="187"/>
      <c r="BG3" s="187"/>
      <c r="BH3" s="187"/>
      <c r="BI3" s="188" t="s">
        <v>36</v>
      </c>
      <c r="BJ3" s="186" t="s">
        <v>16</v>
      </c>
      <c r="BK3" s="187"/>
      <c r="BL3" s="187"/>
      <c r="BM3" s="187"/>
      <c r="BN3" s="188" t="s">
        <v>36</v>
      </c>
      <c r="BO3" s="186" t="s">
        <v>16</v>
      </c>
      <c r="BP3" s="187"/>
      <c r="BQ3" s="187"/>
      <c r="BR3" s="187"/>
      <c r="BS3" s="188" t="s">
        <v>36</v>
      </c>
      <c r="BT3" s="186" t="s">
        <v>16</v>
      </c>
      <c r="BU3" s="187"/>
      <c r="BV3" s="187"/>
      <c r="BW3" s="187"/>
      <c r="BX3" s="188" t="s">
        <v>36</v>
      </c>
    </row>
    <row r="4" spans="1:76" s="8" customFormat="1" ht="16.5" customHeight="1" thickBot="1">
      <c r="A4" s="195"/>
      <c r="B4" s="189" t="str">
        <f>IF(ISBLANK('Základní list'!$C12),"",'Základní list'!$A12)</f>
        <v>A</v>
      </c>
      <c r="C4" s="190"/>
      <c r="D4" s="190"/>
      <c r="E4" s="190"/>
      <c r="F4" s="191"/>
      <c r="G4" s="189" t="str">
        <f>IF(ISBLANK('Základní list'!$C13),"",'Základní list'!$A13)</f>
        <v>B</v>
      </c>
      <c r="H4" s="190"/>
      <c r="I4" s="190"/>
      <c r="J4" s="190"/>
      <c r="K4" s="191"/>
      <c r="L4" s="189" t="str">
        <f>IF(ISBLANK('Základní list'!$C14),"",'Základní list'!$A14)</f>
        <v>C</v>
      </c>
      <c r="M4" s="190"/>
      <c r="N4" s="190"/>
      <c r="O4" s="190"/>
      <c r="P4" s="191"/>
      <c r="Q4" s="189" t="str">
        <f>IF(ISBLANK('Základní list'!$C15),"",'Základní list'!$A15)</f>
        <v>D</v>
      </c>
      <c r="R4" s="190"/>
      <c r="S4" s="190"/>
      <c r="T4" s="190"/>
      <c r="U4" s="191"/>
      <c r="V4" s="189" t="str">
        <f>IF(ISBLANK('Základní list'!$C16),"",'Základní list'!$A16)</f>
        <v>E</v>
      </c>
      <c r="W4" s="190"/>
      <c r="X4" s="190"/>
      <c r="Y4" s="190"/>
      <c r="Z4" s="191"/>
      <c r="AA4" s="189" t="str">
        <f>IF(ISBLANK('Základní list'!$C17),"",'Základní list'!$A17)</f>
        <v>F</v>
      </c>
      <c r="AB4" s="190"/>
      <c r="AC4" s="190"/>
      <c r="AD4" s="190"/>
      <c r="AE4" s="191"/>
      <c r="AF4" s="189" t="str">
        <f>IF(ISBLANK('Základní list'!$C18),"",'Základní list'!$A18)</f>
        <v>G</v>
      </c>
      <c r="AG4" s="190"/>
      <c r="AH4" s="190"/>
      <c r="AI4" s="190"/>
      <c r="AJ4" s="191"/>
      <c r="AK4" s="189" t="str">
        <f>IF(ISBLANK('Základní list'!$C19),"",'Základní list'!$A19)</f>
        <v>H</v>
      </c>
      <c r="AL4" s="190"/>
      <c r="AM4" s="190"/>
      <c r="AN4" s="190"/>
      <c r="AO4" s="191"/>
      <c r="AP4" s="189" t="str">
        <f>IF(ISBLANK('Základní list'!$C20),"",'Základní list'!$A20)</f>
        <v>I</v>
      </c>
      <c r="AQ4" s="190"/>
      <c r="AR4" s="190"/>
      <c r="AS4" s="190"/>
      <c r="AT4" s="191"/>
      <c r="AU4" s="189" t="str">
        <f>IF(ISBLANK('Základní list'!$C21),"",'Základní list'!$A21)</f>
        <v>J</v>
      </c>
      <c r="AV4" s="190"/>
      <c r="AW4" s="190"/>
      <c r="AX4" s="190"/>
      <c r="AY4" s="191"/>
      <c r="AZ4" s="189" t="str">
        <f>IF(ISBLANK('Základní list'!$C22),"",'Základní list'!$A22)</f>
        <v>K</v>
      </c>
      <c r="BA4" s="190"/>
      <c r="BB4" s="190"/>
      <c r="BC4" s="190"/>
      <c r="BD4" s="191"/>
      <c r="BE4" s="189" t="str">
        <f>IF(ISBLANK('Základní list'!$C23),"",'Základní list'!$A23)</f>
        <v>L</v>
      </c>
      <c r="BF4" s="190"/>
      <c r="BG4" s="190"/>
      <c r="BH4" s="190"/>
      <c r="BI4" s="191"/>
      <c r="BJ4" s="189" t="str">
        <f>IF(ISBLANK('Základní list'!$C24),"",'Základní list'!$A24)</f>
        <v>M</v>
      </c>
      <c r="BK4" s="190"/>
      <c r="BL4" s="190"/>
      <c r="BM4" s="190"/>
      <c r="BN4" s="191"/>
      <c r="BO4" s="189" t="str">
        <f>IF(ISBLANK('Základní list'!$C25),"",'Základní list'!$A25)</f>
        <v>O</v>
      </c>
      <c r="BP4" s="190"/>
      <c r="BQ4" s="190"/>
      <c r="BR4" s="190"/>
      <c r="BS4" s="191"/>
      <c r="BT4" s="189" t="str">
        <f>IF(ISBLANK('Základní list'!$C26),"",'Základní list'!$A26)</f>
        <v>P</v>
      </c>
      <c r="BU4" s="190"/>
      <c r="BV4" s="190"/>
      <c r="BW4" s="190"/>
      <c r="BX4" s="191"/>
    </row>
    <row r="5" spans="1:76" s="9" customFormat="1" ht="13.5" thickBot="1">
      <c r="A5" s="196"/>
      <c r="B5" s="1" t="s">
        <v>51</v>
      </c>
      <c r="C5" s="1" t="s">
        <v>42</v>
      </c>
      <c r="D5" s="1" t="s">
        <v>12</v>
      </c>
      <c r="E5" s="2" t="s">
        <v>13</v>
      </c>
      <c r="F5" s="29" t="s">
        <v>36</v>
      </c>
      <c r="G5" s="1" t="s">
        <v>51</v>
      </c>
      <c r="H5" s="1" t="s">
        <v>42</v>
      </c>
      <c r="I5" s="1" t="s">
        <v>12</v>
      </c>
      <c r="J5" s="2" t="s">
        <v>13</v>
      </c>
      <c r="K5" s="29" t="s">
        <v>36</v>
      </c>
      <c r="L5" s="1" t="s">
        <v>51</v>
      </c>
      <c r="M5" s="1" t="s">
        <v>42</v>
      </c>
      <c r="N5" s="1" t="s">
        <v>12</v>
      </c>
      <c r="O5" s="2" t="s">
        <v>13</v>
      </c>
      <c r="P5" s="29" t="s">
        <v>36</v>
      </c>
      <c r="Q5" s="1" t="s">
        <v>51</v>
      </c>
      <c r="R5" s="1" t="s">
        <v>42</v>
      </c>
      <c r="S5" s="1" t="s">
        <v>12</v>
      </c>
      <c r="T5" s="2" t="s">
        <v>13</v>
      </c>
      <c r="U5" s="29" t="s">
        <v>36</v>
      </c>
      <c r="V5" s="1" t="s">
        <v>51</v>
      </c>
      <c r="W5" s="1" t="s">
        <v>42</v>
      </c>
      <c r="X5" s="1" t="s">
        <v>12</v>
      </c>
      <c r="Y5" s="2" t="s">
        <v>13</v>
      </c>
      <c r="Z5" s="29" t="s">
        <v>36</v>
      </c>
      <c r="AA5" s="1" t="s">
        <v>51</v>
      </c>
      <c r="AB5" s="1" t="s">
        <v>42</v>
      </c>
      <c r="AC5" s="1" t="s">
        <v>12</v>
      </c>
      <c r="AD5" s="2" t="s">
        <v>13</v>
      </c>
      <c r="AE5" s="29" t="s">
        <v>36</v>
      </c>
      <c r="AF5" s="1" t="s">
        <v>51</v>
      </c>
      <c r="AG5" s="1" t="s">
        <v>42</v>
      </c>
      <c r="AH5" s="1" t="s">
        <v>12</v>
      </c>
      <c r="AI5" s="2" t="s">
        <v>13</v>
      </c>
      <c r="AJ5" s="29" t="s">
        <v>36</v>
      </c>
      <c r="AK5" s="1" t="s">
        <v>51</v>
      </c>
      <c r="AL5" s="1" t="s">
        <v>42</v>
      </c>
      <c r="AM5" s="1" t="s">
        <v>12</v>
      </c>
      <c r="AN5" s="2" t="s">
        <v>13</v>
      </c>
      <c r="AO5" s="29" t="s">
        <v>36</v>
      </c>
      <c r="AP5" s="1" t="s">
        <v>51</v>
      </c>
      <c r="AQ5" s="1" t="s">
        <v>42</v>
      </c>
      <c r="AR5" s="1" t="s">
        <v>12</v>
      </c>
      <c r="AS5" s="2" t="s">
        <v>13</v>
      </c>
      <c r="AT5" s="29" t="s">
        <v>36</v>
      </c>
      <c r="AU5" s="1" t="s">
        <v>51</v>
      </c>
      <c r="AV5" s="1" t="s">
        <v>42</v>
      </c>
      <c r="AW5" s="1" t="s">
        <v>12</v>
      </c>
      <c r="AX5" s="2" t="s">
        <v>13</v>
      </c>
      <c r="AY5" s="29" t="s">
        <v>36</v>
      </c>
      <c r="AZ5" s="1" t="s">
        <v>51</v>
      </c>
      <c r="BA5" s="1" t="s">
        <v>42</v>
      </c>
      <c r="BB5" s="1" t="s">
        <v>12</v>
      </c>
      <c r="BC5" s="2" t="s">
        <v>13</v>
      </c>
      <c r="BD5" s="29" t="s">
        <v>36</v>
      </c>
      <c r="BE5" s="1" t="s">
        <v>51</v>
      </c>
      <c r="BF5" s="1" t="s">
        <v>42</v>
      </c>
      <c r="BG5" s="1" t="s">
        <v>12</v>
      </c>
      <c r="BH5" s="2" t="s">
        <v>13</v>
      </c>
      <c r="BI5" s="29" t="s">
        <v>36</v>
      </c>
      <c r="BJ5" s="1" t="s">
        <v>51</v>
      </c>
      <c r="BK5" s="1" t="s">
        <v>42</v>
      </c>
      <c r="BL5" s="1" t="s">
        <v>12</v>
      </c>
      <c r="BM5" s="2" t="s">
        <v>13</v>
      </c>
      <c r="BN5" s="29" t="s">
        <v>36</v>
      </c>
      <c r="BO5" s="1" t="s">
        <v>51</v>
      </c>
      <c r="BP5" s="1" t="s">
        <v>42</v>
      </c>
      <c r="BQ5" s="1" t="s">
        <v>12</v>
      </c>
      <c r="BR5" s="2" t="s">
        <v>13</v>
      </c>
      <c r="BS5" s="29" t="s">
        <v>36</v>
      </c>
      <c r="BT5" s="1" t="s">
        <v>51</v>
      </c>
      <c r="BU5" s="1" t="s">
        <v>42</v>
      </c>
      <c r="BV5" s="1" t="s">
        <v>12</v>
      </c>
      <c r="BW5" s="2" t="s">
        <v>13</v>
      </c>
      <c r="BX5" s="29" t="s">
        <v>36</v>
      </c>
    </row>
    <row r="6" spans="1:76" s="10" customFormat="1" ht="34.5" customHeight="1">
      <c r="A6" s="3">
        <v>1</v>
      </c>
      <c r="B6" s="17" t="str">
        <f>IF(ISNA(MATCH(CONCATENATE(B$4,$A6),'Výsledková listina'!$R:$R,0)),"",INDEX('Výsledková listina'!$C:$C,MATCH(CONCATENATE(B$4,$A6),'Výsledková listina'!$R:$R,0),1))</f>
        <v>Nováčková Markéta</v>
      </c>
      <c r="C6" s="52" t="str">
        <f>IF(ISNA(MATCH(CONCATENATE(B$4,$A6),'Výsledková listina'!$R:$R,0)),"",INDEX('Výsledková listina'!$T:$T,MATCH(CONCATENATE(B$4,$A6),'Výsledková listina'!$R:$R,0),1))</f>
        <v>RSK Cortina Sensas</v>
      </c>
      <c r="D6" s="92">
        <v>21040</v>
      </c>
      <c r="E6" s="50">
        <f aca="true" t="shared" si="0" ref="E6:E35">IF(D6="","",RANK(D6,D$1:D$65536,0)+(COUNT(D$1:D$65536)+1-RANK(D6,D$1:D$65536,0)-RANK(D6,D$1:D$65536,1))/2)</f>
        <v>1</v>
      </c>
      <c r="F6" s="62"/>
      <c r="G6" s="17" t="str">
        <f>IF(ISNA(MATCH(CONCATENATE(G$4,$A6),'Výsledková listina'!$R:$R,0)),"",INDEX('Výsledková listina'!$C:$C,MATCH(CONCATENATE(G$4,$A6),'Výsledková listina'!$R:$R,0),1))</f>
        <v>Adamec Václav DiS.</v>
      </c>
      <c r="H6" s="52" t="str">
        <f>IF(ISNA(MATCH(CONCATENATE(G$4,$A6),'Výsledková listina'!$R:$R,0)),"",INDEX('Výsledková listina'!$T:$T,MATCH(CONCATENATE(G$4,$A6),'Výsledková listina'!$R:$R,0),1))</f>
        <v>MO ČRS J.Hradec</v>
      </c>
      <c r="I6" s="92">
        <v>4230</v>
      </c>
      <c r="J6" s="50">
        <f aca="true" t="shared" si="1" ref="J6:J35">IF(I6="","",RANK(I6,I$1:I$65536,0)+(COUNT(I$1:I$65536)+1-RANK(I6,I$1:I$65536,0)-RANK(I6,I$1:I$65536,1))/2)</f>
        <v>7</v>
      </c>
      <c r="K6" s="62"/>
      <c r="L6" s="17" t="str">
        <f>IF(ISNA(MATCH(CONCATENATE(L$4,$A6),'Výsledková listina'!$R:$R,0)),"",INDEX('Výsledková listina'!$C:$C,MATCH(CONCATENATE(L$4,$A6),'Výsledková listina'!$R:$R,0),1))</f>
        <v>Noll Vladimír</v>
      </c>
      <c r="M6" s="52">
        <f>IF(ISNA(MATCH(CONCATENATE(L$4,$A6),'Výsledková listina'!$R:$R,0)),"",INDEX('Výsledková listina'!$T:$T,MATCH(CONCATENATE(L$4,$A6),'Výsledková listina'!$R:$R,0),1))</f>
      </c>
      <c r="N6" s="92">
        <v>3590</v>
      </c>
      <c r="O6" s="50">
        <f aca="true" t="shared" si="2" ref="O6:O35">IF(N6="","",RANK(N6,N$1:N$65536,0)+(COUNT(N$1:N$65536)+1-RANK(N6,N$1:N$65536,0)-RANK(N6,N$1:N$65536,1))/2)</f>
        <v>3</v>
      </c>
      <c r="P6" s="62"/>
      <c r="Q6" s="17" t="str">
        <f>IF(ISNA(MATCH(CONCATENATE(Q$4,$A6),'Výsledková listina'!$R:$R,0)),"",INDEX('Výsledková listina'!$C:$C,MATCH(CONCATENATE(Q$4,$A6),'Výsledková listina'!$R:$R,0),1))</f>
        <v>Mádle Karel</v>
      </c>
      <c r="R6" s="52" t="str">
        <f>IF(ISNA(MATCH(CONCATENATE(Q$4,$A6),'Výsledková listina'!$R:$R,0)),"",INDEX('Výsledková listina'!$T:$T,MATCH(CONCATENATE(Q$4,$A6),'Výsledková listina'!$R:$R,0),1))</f>
        <v>MO ČRS Třebechovice p/O</v>
      </c>
      <c r="S6" s="92">
        <v>2180</v>
      </c>
      <c r="T6" s="50">
        <f aca="true" t="shared" si="3" ref="T6:T35">IF(S6="","",RANK(S6,S$1:S$65536,0)+(COUNT(S$1:S$65536)+1-RANK(S6,S$1:S$65536,0)-RANK(S6,S$1:S$65536,1))/2)</f>
        <v>6</v>
      </c>
      <c r="U6" s="62"/>
      <c r="V6" s="17" t="str">
        <f>IF(ISNA(MATCH(CONCATENATE(V$4,$A6),'Výsledková listina'!$R:$R,0)),"",INDEX('Výsledková listina'!$C:$C,MATCH(CONCATENATE(V$4,$A6),'Výsledková listina'!$R:$R,0),1))</f>
        <v>Kovařík Jaroslav</v>
      </c>
      <c r="W6" s="52" t="str">
        <f>IF(ISNA(MATCH(CONCATENATE(V$4,$A6),'Výsledková listina'!$R:$R,0)),"",INDEX('Výsledková listina'!$T:$T,MATCH(CONCATENATE(V$4,$A6),'Výsledková listina'!$R:$R,0),1))</f>
        <v>MO ČRS J.Hradec</v>
      </c>
      <c r="X6" s="92">
        <v>1750</v>
      </c>
      <c r="Y6" s="50">
        <f aca="true" t="shared" si="4" ref="Y6:Y35">IF(X6="","",RANK(X6,X$1:X$65536,0)+(COUNT(X$1:X$65536)+1-RANK(X6,X$1:X$65536,0)-RANK(X6,X$1:X$65536,1))/2)</f>
        <v>8</v>
      </c>
      <c r="Z6" s="62"/>
      <c r="AA6" s="17">
        <f>IF(ISNA(MATCH(CONCATENATE(AA$4,$A6),'Výsledková listina'!$R:$R,0)),"",INDEX('Výsledková listina'!$C:$C,MATCH(CONCATENATE(AA$4,$A6),'Výsledková listina'!$R:$R,0),1))</f>
      </c>
      <c r="AB6" s="52">
        <f>IF(ISNA(MATCH(CONCATENATE(AA$4,$A6),'Výsledková listina'!$R:$R,0)),"",INDEX('Výsledková listina'!$T:$T,MATCH(CONCATENATE(AA$4,$A6),'Výsledková listina'!$R:$R,0),1))</f>
      </c>
      <c r="AC6" s="92"/>
      <c r="AD6" s="50">
        <f aca="true" t="shared" si="5" ref="AD6:AD35">IF(AC6="","",RANK(AC6,AC$1:AC$65536,0)+(COUNT(AC$1:AC$65536)+1-RANK(AC6,AC$1:AC$65536,0)-RANK(AC6,AC$1:AC$65536,1))/2)</f>
      </c>
      <c r="AE6" s="62"/>
      <c r="AF6" s="17">
        <f>IF(ISNA(MATCH(CONCATENATE(AF$4,$A6),'Výsledková listina'!$R:$R,0)),"",INDEX('Výsledková listina'!$C:$C,MATCH(CONCATENATE(AF$4,$A6),'Výsledková listina'!$R:$R,0),1))</f>
      </c>
      <c r="AG6" s="52">
        <f>IF(ISNA(MATCH(CONCATENATE(AF$4,$A6),'Výsledková listina'!$R:$R,0)),"",INDEX('Výsledková listina'!$T:$T,MATCH(CONCATENATE(AF$4,$A6),'Výsledková listina'!$R:$R,0),1))</f>
      </c>
      <c r="AH6" s="92"/>
      <c r="AI6" s="50">
        <f aca="true" t="shared" si="6" ref="AI6:AI35">IF(AH6="","",RANK(AH6,AH$1:AH$65536,0)+(COUNT(AH$1:AH$65536)+1-RANK(AH6,AH$1:AH$65536,0)-RANK(AH6,AH$1:AH$65536,1))/2)</f>
      </c>
      <c r="AJ6" s="62"/>
      <c r="AK6" s="17">
        <f>IF(ISNA(MATCH(CONCATENATE(AK$4,$A6),'Výsledková listina'!$R:$R,0)),"",INDEX('Výsledková listina'!$C:$C,MATCH(CONCATENATE(AK$4,$A6),'Výsledková listina'!$R:$R,0),1))</f>
      </c>
      <c r="AL6" s="52">
        <f>IF(ISNA(MATCH(CONCATENATE(AK$4,$A6),'Výsledková listina'!$R:$R,0)),"",INDEX('Výsledková listina'!$T:$T,MATCH(CONCATENATE(AK$4,$A6),'Výsledková listina'!$R:$R,0),1))</f>
      </c>
      <c r="AM6" s="92"/>
      <c r="AN6" s="50">
        <f aca="true" t="shared" si="7" ref="AN6:AN35">IF(AM6="","",RANK(AM6,AM$1:AM$65536,0)+(COUNT(AM$1:AM$65536)+1-RANK(AM6,AM$1:AM$65536,0)-RANK(AM6,AM$1:AM$65536,1))/2)</f>
      </c>
      <c r="AO6" s="62"/>
      <c r="AP6" s="17">
        <f>IF(ISNA(MATCH(CONCATENATE(AP$4,$A6),'Výsledková listina'!$R:$R,0)),"",INDEX('Výsledková listina'!$C:$C,MATCH(CONCATENATE(AP$4,$A6),'Výsledková listina'!$R:$R,0),1))</f>
      </c>
      <c r="AQ6" s="52">
        <f>IF(ISNA(MATCH(CONCATENATE(AP$4,$A6),'Výsledková listina'!$R:$R,0)),"",INDEX('Výsledková listina'!$T:$T,MATCH(CONCATENATE(AP$4,$A6),'Výsledková listina'!$R:$R,0),1))</f>
      </c>
      <c r="AR6" s="92"/>
      <c r="AS6" s="50">
        <f aca="true" t="shared" si="8" ref="AS6:AS35">IF(AR6="","",RANK(AR6,AR$1:AR$65536,0)+(COUNT(AR$1:AR$65536)+1-RANK(AR6,AR$1:AR$65536,0)-RANK(AR6,AR$1:AR$65536,1))/2)</f>
      </c>
      <c r="AT6" s="62"/>
      <c r="AU6" s="17">
        <f>IF(ISNA(MATCH(CONCATENATE(AU$4,$A6),'Výsledková listina'!$R:$R,0)),"",INDEX('Výsledková listina'!$C:$C,MATCH(CONCATENATE(AU$4,$A6),'Výsledková listina'!$R:$R,0),1))</f>
      </c>
      <c r="AV6" s="52">
        <f>IF(ISNA(MATCH(CONCATENATE(AU$4,$A6),'Výsledková listina'!$R:$R,0)),"",INDEX('Výsledková listina'!$T:$T,MATCH(CONCATENATE(AU$4,$A6),'Výsledková listina'!$R:$R,0),1))</f>
      </c>
      <c r="AW6" s="92"/>
      <c r="AX6" s="50">
        <f aca="true" t="shared" si="9" ref="AX6:AX35">IF(AW6="","",RANK(AW6,AW$1:AW$65536,0)+(COUNT(AW$1:AW$65536)+1-RANK(AW6,AW$1:AW$65536,0)-RANK(AW6,AW$1:AW$65536,1))/2)</f>
      </c>
      <c r="AY6" s="62"/>
      <c r="AZ6" s="17">
        <f>IF(ISNA(MATCH(CONCATENATE(AZ$4,$A6),'Výsledková listina'!$R:$R,0)),"",INDEX('Výsledková listina'!$C:$C,MATCH(CONCATENATE(AZ$4,$A6),'Výsledková listina'!$R:$R,0),1))</f>
      </c>
      <c r="BA6" s="52">
        <f>IF(ISNA(MATCH(CONCATENATE(AZ$4,$A6),'Výsledková listina'!$R:$R,0)),"",INDEX('Výsledková listina'!$T:$T,MATCH(CONCATENATE(AZ$4,$A6),'Výsledková listina'!$R:$R,0),1))</f>
      </c>
      <c r="BB6" s="92"/>
      <c r="BC6" s="50">
        <f aca="true" t="shared" si="10" ref="BC6:BC35">IF(BB6="","",RANK(BB6,BB$1:BB$65536,0)+(COUNT(BB$1:BB$65536)+1-RANK(BB6,BB$1:BB$65536,0)-RANK(BB6,BB$1:BB$65536,1))/2)</f>
      </c>
      <c r="BD6" s="62"/>
      <c r="BE6" s="17">
        <f>IF(ISNA(MATCH(CONCATENATE(BE$4,$A6),'Výsledková listina'!$R:$R,0)),"",INDEX('Výsledková listina'!$C:$C,MATCH(CONCATENATE(BE$4,$A6),'Výsledková listina'!$R:$R,0),1))</f>
      </c>
      <c r="BF6" s="52">
        <f>IF(ISNA(MATCH(CONCATENATE(BE$4,$A6),'Výsledková listina'!$R:$R,0)),"",INDEX('Výsledková listina'!$T:$T,MATCH(CONCATENATE(BE$4,$A6),'Výsledková listina'!$R:$R,0),1))</f>
      </c>
      <c r="BG6" s="92"/>
      <c r="BH6" s="50">
        <f aca="true" t="shared" si="11" ref="BH6:BH35">IF(BG6="","",RANK(BG6,BG$1:BG$65536,0)+(COUNT(BG$1:BG$65536)+1-RANK(BG6,BG$1:BG$65536,0)-RANK(BG6,BG$1:BG$65536,1))/2)</f>
      </c>
      <c r="BI6" s="62"/>
      <c r="BJ6" s="17">
        <f>IF(ISNA(MATCH(CONCATENATE(BJ$4,$A6),'Výsledková listina'!$R:$R,0)),"",INDEX('Výsledková listina'!$C:$C,MATCH(CONCATENATE(BJ$4,$A6),'Výsledková listina'!$R:$R,0),1))</f>
      </c>
      <c r="BK6" s="52">
        <f>IF(ISNA(MATCH(CONCATENATE(BJ$4,$A6),'Výsledková listina'!$R:$R,0)),"",INDEX('Výsledková listina'!$T:$T,MATCH(CONCATENATE(BJ$4,$A6),'Výsledková listina'!$R:$R,0),1))</f>
      </c>
      <c r="BL6" s="92"/>
      <c r="BM6" s="50">
        <f aca="true" t="shared" si="12" ref="BM6:BM35">IF(BL6="","",RANK(BL6,BL$1:BL$65536,0)+(COUNT(BL$1:BL$65536)+1-RANK(BL6,BL$1:BL$65536,0)-RANK(BL6,BL$1:BL$65536,1))/2)</f>
      </c>
      <c r="BN6" s="62"/>
      <c r="BO6" s="17">
        <f>IF(ISNA(MATCH(CONCATENATE(BO$4,$A6),'Výsledková listina'!$R:$R,0)),"",INDEX('Výsledková listina'!$C:$C,MATCH(CONCATENATE(BO$4,$A6),'Výsledková listina'!$R:$R,0),1))</f>
      </c>
      <c r="BP6" s="52">
        <f>IF(ISNA(MATCH(CONCATENATE(BO$4,$A6),'Výsledková listina'!$R:$R,0)),"",INDEX('Výsledková listina'!$T:$T,MATCH(CONCATENATE(BO$4,$A6),'Výsledková listina'!$R:$R,0),1))</f>
      </c>
      <c r="BQ6" s="92"/>
      <c r="BR6" s="50">
        <f aca="true" t="shared" si="13" ref="BR6:BR35">IF(BQ6="","",RANK(BQ6,BQ$1:BQ$65536,0)+(COUNT(BQ$1:BQ$65536)+1-RANK(BQ6,BQ$1:BQ$65536,0)-RANK(BQ6,BQ$1:BQ$65536,1))/2)</f>
      </c>
      <c r="BS6" s="62"/>
      <c r="BT6" s="17">
        <f>IF(ISNA(MATCH(CONCATENATE(BT$4,$A6),'Výsledková listina'!$R:$R,0)),"",INDEX('Výsledková listina'!$C:$C,MATCH(CONCATENATE(BT$4,$A6),'Výsledková listina'!$R:$R,0),1))</f>
      </c>
      <c r="BU6" s="52">
        <f>IF(ISNA(MATCH(CONCATENATE(BT$4,$A6),'Výsledková listina'!$R:$R,0)),"",INDEX('Výsledková listina'!$T:$T,MATCH(CONCATENATE(BT$4,$A6),'Výsledková listina'!$R:$R,0),1))</f>
      </c>
      <c r="BV6" s="92"/>
      <c r="BW6" s="50">
        <f aca="true" t="shared" si="14" ref="BW6:BW35">IF(BV6="","",RANK(BV6,BV$1:BV$65536,0)+(COUNT(BV$1:BV$65536)+1-RANK(BV6,BV$1:BV$65536,0)-RANK(BV6,BV$1:BV$65536,1))/2)</f>
      </c>
      <c r="BX6" s="62"/>
    </row>
    <row r="7" spans="1:76" s="10" customFormat="1" ht="34.5" customHeight="1">
      <c r="A7" s="5">
        <v>2</v>
      </c>
      <c r="B7" s="17" t="str">
        <f>IF(ISNA(MATCH(CONCATENATE(B$4,$A7),'Výsledková listina'!$R:$R,0)),"",INDEX('Výsledková listina'!$C:$C,MATCH(CONCATENATE(B$4,$A7),'Výsledková listina'!$R:$R,0),1))</f>
        <v>Melcher Miroslav</v>
      </c>
      <c r="C7" s="52" t="str">
        <f>IF(ISNA(MATCH(CONCATENATE(B$4,$A7),'Výsledková listina'!$R:$R,0)),"",INDEX('Výsledková listina'!$T:$T,MATCH(CONCATENATE(B$4,$A7),'Výsledková listina'!$R:$R,0),1))</f>
        <v>MIVARDI CZ Mohelnice</v>
      </c>
      <c r="D7" s="92">
        <v>13160</v>
      </c>
      <c r="E7" s="50">
        <f t="shared" si="0"/>
        <v>2</v>
      </c>
      <c r="F7" s="63"/>
      <c r="G7" s="17" t="str">
        <f>IF(ISNA(MATCH(CONCATENATE(G$4,$A7),'Výsledková listina'!$R:$R,0)),"",INDEX('Výsledková listina'!$C:$C,MATCH(CONCATENATE(G$4,$A7),'Výsledková listina'!$R:$R,0),1))</f>
        <v>Górecki Kacper</v>
      </c>
      <c r="H7" s="52" t="str">
        <f>IF(ISNA(MATCH(CONCATENATE(G$4,$A7),'Výsledková listina'!$R:$R,0)),"",INDEX('Výsledková listina'!$T:$T,MATCH(CONCATENATE(G$4,$A7),'Výsledková listina'!$R:$R,0),1))</f>
        <v>MIVARDI CZ Mohelnice</v>
      </c>
      <c r="I7" s="92">
        <v>9110</v>
      </c>
      <c r="J7" s="50">
        <f t="shared" si="1"/>
        <v>1</v>
      </c>
      <c r="K7" s="63"/>
      <c r="L7" s="17" t="str">
        <f>IF(ISNA(MATCH(CONCATENATE(L$4,$A7),'Výsledková listina'!$R:$R,0)),"",INDEX('Výsledková listina'!$C:$C,MATCH(CONCATENATE(L$4,$A7),'Výsledková listina'!$R:$R,0),1))</f>
        <v>Purkrábková Hana</v>
      </c>
      <c r="M7" s="52" t="str">
        <f>IF(ISNA(MATCH(CONCATENATE(L$4,$A7),'Výsledková listina'!$R:$R,0)),"",INDEX('Výsledková listina'!$T:$T,MATCH(CONCATENATE(L$4,$A7),'Výsledková listina'!$R:$R,0),1))</f>
        <v>MO ČRS Plaňany Colmic</v>
      </c>
      <c r="N7" s="92">
        <v>2770</v>
      </c>
      <c r="O7" s="50">
        <f t="shared" si="2"/>
        <v>6</v>
      </c>
      <c r="P7" s="63"/>
      <c r="Q7" s="17" t="str">
        <f>IF(ISNA(MATCH(CONCATENATE(Q$4,$A7),'Výsledková listina'!$R:$R,0)),"",INDEX('Výsledková listina'!$C:$C,MATCH(CONCATENATE(Q$4,$A7),'Výsledková listina'!$R:$R,0),1))</f>
        <v>Grešová Jana</v>
      </c>
      <c r="R7" s="52" t="str">
        <f>IF(ISNA(MATCH(CONCATENATE(Q$4,$A7),'Výsledková listina'!$R:$R,0)),"",INDEX('Výsledková listina'!$T:$T,MATCH(CONCATENATE(Q$4,$A7),'Výsledková listina'!$R:$R,0),1))</f>
        <v>MO ČRS H.Králové</v>
      </c>
      <c r="S7" s="92">
        <v>1700</v>
      </c>
      <c r="T7" s="50">
        <f t="shared" si="3"/>
        <v>8</v>
      </c>
      <c r="U7" s="63"/>
      <c r="V7" s="17" t="str">
        <f>IF(ISNA(MATCH(CONCATENATE(V$4,$A7),'Výsledková listina'!$R:$R,0)),"",INDEX('Výsledková listina'!$C:$C,MATCH(CONCATENATE(V$4,$A7),'Výsledková listina'!$R:$R,0),1))</f>
        <v>Vavřín Václav</v>
      </c>
      <c r="W7" s="52" t="str">
        <f>IF(ISNA(MATCH(CONCATENATE(V$4,$A7),'Výsledková listina'!$R:$R,0)),"",INDEX('Výsledková listina'!$T:$T,MATCH(CONCATENATE(V$4,$A7),'Výsledková listina'!$R:$R,0),1))</f>
        <v>RSK Pardubice Colmic</v>
      </c>
      <c r="X7" s="92">
        <v>4930</v>
      </c>
      <c r="Y7" s="50">
        <f t="shared" si="4"/>
        <v>4</v>
      </c>
      <c r="Z7" s="63"/>
      <c r="AA7" s="17">
        <f>IF(ISNA(MATCH(CONCATENATE(AA$4,$A7),'Výsledková listina'!$R:$R,0)),"",INDEX('Výsledková listina'!$C:$C,MATCH(CONCATENATE(AA$4,$A7),'Výsledková listina'!$R:$R,0),1))</f>
      </c>
      <c r="AB7" s="52">
        <f>IF(ISNA(MATCH(CONCATENATE(AA$4,$A7),'Výsledková listina'!$R:$R,0)),"",INDEX('Výsledková listina'!$T:$T,MATCH(CONCATENATE(AA$4,$A7),'Výsledková listina'!$R:$R,0),1))</f>
      </c>
      <c r="AC7" s="92"/>
      <c r="AD7" s="50">
        <f t="shared" si="5"/>
      </c>
      <c r="AE7" s="63"/>
      <c r="AF7" s="17">
        <f>IF(ISNA(MATCH(CONCATENATE(AF$4,$A7),'Výsledková listina'!$R:$R,0)),"",INDEX('Výsledková listina'!$C:$C,MATCH(CONCATENATE(AF$4,$A7),'Výsledková listina'!$R:$R,0),1))</f>
      </c>
      <c r="AG7" s="52">
        <f>IF(ISNA(MATCH(CONCATENATE(AF$4,$A7),'Výsledková listina'!$R:$R,0)),"",INDEX('Výsledková listina'!$T:$T,MATCH(CONCATENATE(AF$4,$A7),'Výsledková listina'!$R:$R,0),1))</f>
      </c>
      <c r="AH7" s="92"/>
      <c r="AI7" s="50">
        <f t="shared" si="6"/>
      </c>
      <c r="AJ7" s="63"/>
      <c r="AK7" s="17">
        <f>IF(ISNA(MATCH(CONCATENATE(AK$4,$A7),'Výsledková listina'!$R:$R,0)),"",INDEX('Výsledková listina'!$C:$C,MATCH(CONCATENATE(AK$4,$A7),'Výsledková listina'!$R:$R,0),1))</f>
      </c>
      <c r="AL7" s="52">
        <f>IF(ISNA(MATCH(CONCATENATE(AK$4,$A7),'Výsledková listina'!$R:$R,0)),"",INDEX('Výsledková listina'!$T:$T,MATCH(CONCATENATE(AK$4,$A7),'Výsledková listina'!$R:$R,0),1))</f>
      </c>
      <c r="AM7" s="92"/>
      <c r="AN7" s="50">
        <f t="shared" si="7"/>
      </c>
      <c r="AO7" s="63"/>
      <c r="AP7" s="17">
        <f>IF(ISNA(MATCH(CONCATENATE(AP$4,$A7),'Výsledková listina'!$R:$R,0)),"",INDEX('Výsledková listina'!$C:$C,MATCH(CONCATENATE(AP$4,$A7),'Výsledková listina'!$R:$R,0),1))</f>
      </c>
      <c r="AQ7" s="52">
        <f>IF(ISNA(MATCH(CONCATENATE(AP$4,$A7),'Výsledková listina'!$R:$R,0)),"",INDEX('Výsledková listina'!$T:$T,MATCH(CONCATENATE(AP$4,$A7),'Výsledková listina'!$R:$R,0),1))</f>
      </c>
      <c r="AR7" s="92"/>
      <c r="AS7" s="50">
        <f t="shared" si="8"/>
      </c>
      <c r="AT7" s="63"/>
      <c r="AU7" s="17">
        <f>IF(ISNA(MATCH(CONCATENATE(AU$4,$A7),'Výsledková listina'!$R:$R,0)),"",INDEX('Výsledková listina'!$C:$C,MATCH(CONCATENATE(AU$4,$A7),'Výsledková listina'!$R:$R,0),1))</f>
      </c>
      <c r="AV7" s="52">
        <f>IF(ISNA(MATCH(CONCATENATE(AU$4,$A7),'Výsledková listina'!$R:$R,0)),"",INDEX('Výsledková listina'!$T:$T,MATCH(CONCATENATE(AU$4,$A7),'Výsledková listina'!$R:$R,0),1))</f>
      </c>
      <c r="AW7" s="92"/>
      <c r="AX7" s="50">
        <f t="shared" si="9"/>
      </c>
      <c r="AY7" s="63"/>
      <c r="AZ7" s="17">
        <f>IF(ISNA(MATCH(CONCATENATE(AZ$4,$A7),'Výsledková listina'!$R:$R,0)),"",INDEX('Výsledková listina'!$C:$C,MATCH(CONCATENATE(AZ$4,$A7),'Výsledková listina'!$R:$R,0),1))</f>
      </c>
      <c r="BA7" s="52">
        <f>IF(ISNA(MATCH(CONCATENATE(AZ$4,$A7),'Výsledková listina'!$R:$R,0)),"",INDEX('Výsledková listina'!$T:$T,MATCH(CONCATENATE(AZ$4,$A7),'Výsledková listina'!$R:$R,0),1))</f>
      </c>
      <c r="BB7" s="92"/>
      <c r="BC7" s="50">
        <f t="shared" si="10"/>
      </c>
      <c r="BD7" s="63"/>
      <c r="BE7" s="17">
        <f>IF(ISNA(MATCH(CONCATENATE(BE$4,$A7),'Výsledková listina'!$R:$R,0)),"",INDEX('Výsledková listina'!$C:$C,MATCH(CONCATENATE(BE$4,$A7),'Výsledková listina'!$R:$R,0),1))</f>
      </c>
      <c r="BF7" s="52">
        <f>IF(ISNA(MATCH(CONCATENATE(BE$4,$A7),'Výsledková listina'!$R:$R,0)),"",INDEX('Výsledková listina'!$T:$T,MATCH(CONCATENATE(BE$4,$A7),'Výsledková listina'!$R:$R,0),1))</f>
      </c>
      <c r="BG7" s="92"/>
      <c r="BH7" s="50">
        <f t="shared" si="11"/>
      </c>
      <c r="BI7" s="63"/>
      <c r="BJ7" s="17">
        <f>IF(ISNA(MATCH(CONCATENATE(BJ$4,$A7),'Výsledková listina'!$R:$R,0)),"",INDEX('Výsledková listina'!$C:$C,MATCH(CONCATENATE(BJ$4,$A7),'Výsledková listina'!$R:$R,0),1))</f>
      </c>
      <c r="BK7" s="52">
        <f>IF(ISNA(MATCH(CONCATENATE(BJ$4,$A7),'Výsledková listina'!$R:$R,0)),"",INDEX('Výsledková listina'!$T:$T,MATCH(CONCATENATE(BJ$4,$A7),'Výsledková listina'!$R:$R,0),1))</f>
      </c>
      <c r="BL7" s="92"/>
      <c r="BM7" s="50">
        <f t="shared" si="12"/>
      </c>
      <c r="BN7" s="63"/>
      <c r="BO7" s="17">
        <f>IF(ISNA(MATCH(CONCATENATE(BO$4,$A7),'Výsledková listina'!$R:$R,0)),"",INDEX('Výsledková listina'!$C:$C,MATCH(CONCATENATE(BO$4,$A7),'Výsledková listina'!$R:$R,0),1))</f>
      </c>
      <c r="BP7" s="52">
        <f>IF(ISNA(MATCH(CONCATENATE(BO$4,$A7),'Výsledková listina'!$R:$R,0)),"",INDEX('Výsledková listina'!$T:$T,MATCH(CONCATENATE(BO$4,$A7),'Výsledková listina'!$R:$R,0),1))</f>
      </c>
      <c r="BQ7" s="92"/>
      <c r="BR7" s="50">
        <f t="shared" si="13"/>
      </c>
      <c r="BS7" s="63"/>
      <c r="BT7" s="17">
        <f>IF(ISNA(MATCH(CONCATENATE(BT$4,$A7),'Výsledková listina'!$R:$R,0)),"",INDEX('Výsledková listina'!$C:$C,MATCH(CONCATENATE(BT$4,$A7),'Výsledková listina'!$R:$R,0),1))</f>
      </c>
      <c r="BU7" s="52">
        <f>IF(ISNA(MATCH(CONCATENATE(BT$4,$A7),'Výsledková listina'!$R:$R,0)),"",INDEX('Výsledková listina'!$T:$T,MATCH(CONCATENATE(BT$4,$A7),'Výsledková listina'!$R:$R,0),1))</f>
      </c>
      <c r="BV7" s="92"/>
      <c r="BW7" s="50">
        <f t="shared" si="14"/>
      </c>
      <c r="BX7" s="63"/>
    </row>
    <row r="8" spans="1:76" s="10" customFormat="1" ht="34.5" customHeight="1">
      <c r="A8" s="5">
        <v>3</v>
      </c>
      <c r="B8" s="17" t="str">
        <f>IF(ISNA(MATCH(CONCATENATE(B$4,$A8),'Výsledková listina'!$R:$R,0)),"",INDEX('Výsledková listina'!$C:$C,MATCH(CONCATENATE(B$4,$A8),'Výsledková listina'!$R:$R,0),1))</f>
        <v>Zahrádková Klára</v>
      </c>
      <c r="C8" s="52" t="str">
        <f>IF(ISNA(MATCH(CONCATENATE(B$4,$A8),'Výsledková listina'!$R:$R,0)),"",INDEX('Výsledková listina'!$T:$T,MATCH(CONCATENATE(B$4,$A8),'Výsledková listina'!$R:$R,0),1))</f>
        <v>MO ČRS Mladá Boleslav</v>
      </c>
      <c r="D8" s="92">
        <v>6420</v>
      </c>
      <c r="E8" s="50">
        <f t="shared" si="0"/>
        <v>4</v>
      </c>
      <c r="F8" s="63"/>
      <c r="G8" s="17" t="str">
        <f>IF(ISNA(MATCH(CONCATENATE(G$4,$A8),'Výsledková listina'!$R:$R,0)),"",INDEX('Výsledková listina'!$C:$C,MATCH(CONCATENATE(G$4,$A8),'Výsledková listina'!$R:$R,0),1))</f>
        <v>Louda Václav</v>
      </c>
      <c r="H8" s="52" t="str">
        <f>IF(ISNA(MATCH(CONCATENATE(G$4,$A8),'Výsledková listina'!$R:$R,0)),"",INDEX('Výsledková listina'!$T:$T,MATCH(CONCATENATE(G$4,$A8),'Výsledková listina'!$R:$R,0),1))</f>
        <v>MO ČRS Plzeň</v>
      </c>
      <c r="I8" s="92">
        <v>3430</v>
      </c>
      <c r="J8" s="50">
        <f t="shared" si="1"/>
        <v>9</v>
      </c>
      <c r="K8" s="63"/>
      <c r="L8" s="17" t="str">
        <f>IF(ISNA(MATCH(CONCATENATE(L$4,$A8),'Výsledková listina'!$R:$R,0)),"",INDEX('Výsledková listina'!$C:$C,MATCH(CONCATENATE(L$4,$A8),'Výsledková listina'!$R:$R,0),1))</f>
        <v>Martínek Pavel</v>
      </c>
      <c r="M8" s="52" t="str">
        <f>IF(ISNA(MATCH(CONCATENATE(L$4,$A8),'Výsledková listina'!$R:$R,0)),"",INDEX('Výsledková listina'!$T:$T,MATCH(CONCATENATE(L$4,$A8),'Výsledková listina'!$R:$R,0),1))</f>
        <v>Team Timár CZ</v>
      </c>
      <c r="N8" s="92">
        <v>3500</v>
      </c>
      <c r="O8" s="50">
        <f t="shared" si="2"/>
        <v>4</v>
      </c>
      <c r="P8" s="63"/>
      <c r="Q8" s="17" t="str">
        <f>IF(ISNA(MATCH(CONCATENATE(Q$4,$A8),'Výsledková listina'!$R:$R,0)),"",INDEX('Výsledková listina'!$C:$C,MATCH(CONCATENATE(Q$4,$A8),'Výsledková listina'!$R:$R,0),1))</f>
        <v>Flament Pierre</v>
      </c>
      <c r="R8" s="52" t="str">
        <f>IF(ISNA(MATCH(CONCATENATE(Q$4,$A8),'Výsledková listina'!$R:$R,0)),"",INDEX('Výsledková listina'!$T:$T,MATCH(CONCATENATE(Q$4,$A8),'Výsledková listina'!$R:$R,0),1))</f>
        <v>Praha 5 - Velká Chuchle</v>
      </c>
      <c r="S8" s="92">
        <v>890</v>
      </c>
      <c r="T8" s="50">
        <f t="shared" si="3"/>
        <v>11</v>
      </c>
      <c r="U8" s="63"/>
      <c r="V8" s="17" t="str">
        <f>IF(ISNA(MATCH(CONCATENATE(V$4,$A8),'Výsledková listina'!$R:$R,0)),"",INDEX('Výsledková listina'!$C:$C,MATCH(CONCATENATE(V$4,$A8),'Výsledková listina'!$R:$R,0),1))</f>
        <v>Linhart Jan</v>
      </c>
      <c r="W8" s="52" t="str">
        <f>IF(ISNA(MATCH(CONCATENATE(V$4,$A8),'Výsledková listina'!$R:$R,0)),"",INDEX('Výsledková listina'!$T:$T,MATCH(CONCATENATE(V$4,$A8),'Výsledková listina'!$R:$R,0),1))</f>
        <v>MO ČRS Loštice</v>
      </c>
      <c r="X8" s="92">
        <v>2230</v>
      </c>
      <c r="Y8" s="50">
        <f t="shared" si="4"/>
        <v>7</v>
      </c>
      <c r="Z8" s="63"/>
      <c r="AA8" s="17">
        <f>IF(ISNA(MATCH(CONCATENATE(AA$4,$A8),'Výsledková listina'!$R:$R,0)),"",INDEX('Výsledková listina'!$C:$C,MATCH(CONCATENATE(AA$4,$A8),'Výsledková listina'!$R:$R,0),1))</f>
      </c>
      <c r="AB8" s="52">
        <f>IF(ISNA(MATCH(CONCATENATE(AA$4,$A8),'Výsledková listina'!$R:$R,0)),"",INDEX('Výsledková listina'!$T:$T,MATCH(CONCATENATE(AA$4,$A8),'Výsledková listina'!$R:$R,0),1))</f>
      </c>
      <c r="AC8" s="92"/>
      <c r="AD8" s="50">
        <f t="shared" si="5"/>
      </c>
      <c r="AE8" s="63"/>
      <c r="AF8" s="17">
        <f>IF(ISNA(MATCH(CONCATENATE(AF$4,$A8),'Výsledková listina'!$R:$R,0)),"",INDEX('Výsledková listina'!$C:$C,MATCH(CONCATENATE(AF$4,$A8),'Výsledková listina'!$R:$R,0),1))</f>
      </c>
      <c r="AG8" s="52">
        <f>IF(ISNA(MATCH(CONCATENATE(AF$4,$A8),'Výsledková listina'!$R:$R,0)),"",INDEX('Výsledková listina'!$T:$T,MATCH(CONCATENATE(AF$4,$A8),'Výsledková listina'!$R:$R,0),1))</f>
      </c>
      <c r="AH8" s="92"/>
      <c r="AI8" s="50">
        <f t="shared" si="6"/>
      </c>
      <c r="AJ8" s="63"/>
      <c r="AK8" s="17">
        <f>IF(ISNA(MATCH(CONCATENATE(AK$4,$A8),'Výsledková listina'!$R:$R,0)),"",INDEX('Výsledková listina'!$C:$C,MATCH(CONCATENATE(AK$4,$A8),'Výsledková listina'!$R:$R,0),1))</f>
      </c>
      <c r="AL8" s="52">
        <f>IF(ISNA(MATCH(CONCATENATE(AK$4,$A8),'Výsledková listina'!$R:$R,0)),"",INDEX('Výsledková listina'!$T:$T,MATCH(CONCATENATE(AK$4,$A8),'Výsledková listina'!$R:$R,0),1))</f>
      </c>
      <c r="AM8" s="92"/>
      <c r="AN8" s="50">
        <f t="shared" si="7"/>
      </c>
      <c r="AO8" s="63"/>
      <c r="AP8" s="17">
        <f>IF(ISNA(MATCH(CONCATENATE(AP$4,$A8),'Výsledková listina'!$R:$R,0)),"",INDEX('Výsledková listina'!$C:$C,MATCH(CONCATENATE(AP$4,$A8),'Výsledková listina'!$R:$R,0),1))</f>
      </c>
      <c r="AQ8" s="52">
        <f>IF(ISNA(MATCH(CONCATENATE(AP$4,$A8),'Výsledková listina'!$R:$R,0)),"",INDEX('Výsledková listina'!$T:$T,MATCH(CONCATENATE(AP$4,$A8),'Výsledková listina'!$R:$R,0),1))</f>
      </c>
      <c r="AR8" s="92"/>
      <c r="AS8" s="50">
        <f t="shared" si="8"/>
      </c>
      <c r="AT8" s="63"/>
      <c r="AU8" s="17">
        <f>IF(ISNA(MATCH(CONCATENATE(AU$4,$A8),'Výsledková listina'!$R:$R,0)),"",INDEX('Výsledková listina'!$C:$C,MATCH(CONCATENATE(AU$4,$A8),'Výsledková listina'!$R:$R,0),1))</f>
      </c>
      <c r="AV8" s="52">
        <f>IF(ISNA(MATCH(CONCATENATE(AU$4,$A8),'Výsledková listina'!$R:$R,0)),"",INDEX('Výsledková listina'!$T:$T,MATCH(CONCATENATE(AU$4,$A8),'Výsledková listina'!$R:$R,0),1))</f>
      </c>
      <c r="AW8" s="92"/>
      <c r="AX8" s="50">
        <f t="shared" si="9"/>
      </c>
      <c r="AY8" s="63"/>
      <c r="AZ8" s="17">
        <f>IF(ISNA(MATCH(CONCATENATE(AZ$4,$A8),'Výsledková listina'!$R:$R,0)),"",INDEX('Výsledková listina'!$C:$C,MATCH(CONCATENATE(AZ$4,$A8),'Výsledková listina'!$R:$R,0),1))</f>
      </c>
      <c r="BA8" s="52">
        <f>IF(ISNA(MATCH(CONCATENATE(AZ$4,$A8),'Výsledková listina'!$R:$R,0)),"",INDEX('Výsledková listina'!$T:$T,MATCH(CONCATENATE(AZ$4,$A8),'Výsledková listina'!$R:$R,0),1))</f>
      </c>
      <c r="BB8" s="92"/>
      <c r="BC8" s="50">
        <f t="shared" si="10"/>
      </c>
      <c r="BD8" s="63"/>
      <c r="BE8" s="17">
        <f>IF(ISNA(MATCH(CONCATENATE(BE$4,$A8),'Výsledková listina'!$R:$R,0)),"",INDEX('Výsledková listina'!$C:$C,MATCH(CONCATENATE(BE$4,$A8),'Výsledková listina'!$R:$R,0),1))</f>
      </c>
      <c r="BF8" s="52">
        <f>IF(ISNA(MATCH(CONCATENATE(BE$4,$A8),'Výsledková listina'!$R:$R,0)),"",INDEX('Výsledková listina'!$T:$T,MATCH(CONCATENATE(BE$4,$A8),'Výsledková listina'!$R:$R,0),1))</f>
      </c>
      <c r="BG8" s="92"/>
      <c r="BH8" s="50">
        <f t="shared" si="11"/>
      </c>
      <c r="BI8" s="63"/>
      <c r="BJ8" s="17">
        <f>IF(ISNA(MATCH(CONCATENATE(BJ$4,$A8),'Výsledková listina'!$R:$R,0)),"",INDEX('Výsledková listina'!$C:$C,MATCH(CONCATENATE(BJ$4,$A8),'Výsledková listina'!$R:$R,0),1))</f>
      </c>
      <c r="BK8" s="52">
        <f>IF(ISNA(MATCH(CONCATENATE(BJ$4,$A8),'Výsledková listina'!$R:$R,0)),"",INDEX('Výsledková listina'!$T:$T,MATCH(CONCATENATE(BJ$4,$A8),'Výsledková listina'!$R:$R,0),1))</f>
      </c>
      <c r="BL8" s="92"/>
      <c r="BM8" s="50">
        <f t="shared" si="12"/>
      </c>
      <c r="BN8" s="63"/>
      <c r="BO8" s="17">
        <f>IF(ISNA(MATCH(CONCATENATE(BO$4,$A8),'Výsledková listina'!$R:$R,0)),"",INDEX('Výsledková listina'!$C:$C,MATCH(CONCATENATE(BO$4,$A8),'Výsledková listina'!$R:$R,0),1))</f>
      </c>
      <c r="BP8" s="52">
        <f>IF(ISNA(MATCH(CONCATENATE(BO$4,$A8),'Výsledková listina'!$R:$R,0)),"",INDEX('Výsledková listina'!$T:$T,MATCH(CONCATENATE(BO$4,$A8),'Výsledková listina'!$R:$R,0),1))</f>
      </c>
      <c r="BQ8" s="92"/>
      <c r="BR8" s="50">
        <f t="shared" si="13"/>
      </c>
      <c r="BS8" s="63"/>
      <c r="BT8" s="17">
        <f>IF(ISNA(MATCH(CONCATENATE(BT$4,$A8),'Výsledková listina'!$R:$R,0)),"",INDEX('Výsledková listina'!$C:$C,MATCH(CONCATENATE(BT$4,$A8),'Výsledková listina'!$R:$R,0),1))</f>
      </c>
      <c r="BU8" s="52">
        <f>IF(ISNA(MATCH(CONCATENATE(BT$4,$A8),'Výsledková listina'!$R:$R,0)),"",INDEX('Výsledková listina'!$T:$T,MATCH(CONCATENATE(BT$4,$A8),'Výsledková listina'!$R:$R,0),1))</f>
      </c>
      <c r="BV8" s="92"/>
      <c r="BW8" s="50">
        <f t="shared" si="14"/>
      </c>
      <c r="BX8" s="63"/>
    </row>
    <row r="9" spans="1:76" s="10" customFormat="1" ht="34.5" customHeight="1">
      <c r="A9" s="5">
        <v>4</v>
      </c>
      <c r="B9" s="17" t="str">
        <f>IF(ISNA(MATCH(CONCATENATE(B$4,$A9),'Výsledková listina'!$R:$R,0)),"",INDEX('Výsledková listina'!$C:$C,MATCH(CONCATENATE(B$4,$A9),'Výsledková listina'!$R:$R,0),1))</f>
        <v>Bárta Martin</v>
      </c>
      <c r="C9" s="52" t="str">
        <f>IF(ISNA(MATCH(CONCATENATE(B$4,$A9),'Výsledková listina'!$R:$R,0)),"",INDEX('Výsledková listina'!$T:$T,MATCH(CONCATENATE(B$4,$A9),'Výsledková listina'!$R:$R,0),1))</f>
        <v>MO ČRS Přeštice</v>
      </c>
      <c r="D9" s="92">
        <v>6380</v>
      </c>
      <c r="E9" s="50">
        <f t="shared" si="0"/>
        <v>5</v>
      </c>
      <c r="F9" s="63"/>
      <c r="G9" s="17" t="str">
        <f>IF(ISNA(MATCH(CONCATENATE(G$4,$A9),'Výsledková listina'!$R:$R,0)),"",INDEX('Výsledková listina'!$C:$C,MATCH(CONCATENATE(G$4,$A9),'Výsledková listina'!$R:$R,0),1))</f>
        <v>Hron Radek</v>
      </c>
      <c r="H9" s="52" t="str">
        <f>IF(ISNA(MATCH(CONCATENATE(G$4,$A9),'Výsledková listina'!$R:$R,0)),"",INDEX('Výsledková listina'!$T:$T,MATCH(CONCATENATE(G$4,$A9),'Výsledková listina'!$R:$R,0),1))</f>
        <v>RSK Crazy Boys</v>
      </c>
      <c r="I9" s="92">
        <v>5110</v>
      </c>
      <c r="J9" s="50">
        <f t="shared" si="1"/>
        <v>4</v>
      </c>
      <c r="K9" s="63"/>
      <c r="L9" s="17" t="str">
        <f>IF(ISNA(MATCH(CONCATENATE(L$4,$A9),'Výsledková listina'!$R:$R,0)),"",INDEX('Výsledková listina'!$C:$C,MATCH(CONCATENATE(L$4,$A9),'Výsledková listina'!$R:$R,0),1))</f>
        <v>Pergreffi Luca</v>
      </c>
      <c r="M9" s="52" t="str">
        <f>IF(ISNA(MATCH(CONCATENATE(L$4,$A9),'Výsledková listina'!$R:$R,0)),"",INDEX('Výsledková listina'!$T:$T,MATCH(CONCATENATE(L$4,$A9),'Výsledková listina'!$R:$R,0),1))</f>
        <v>RSK Pardubice Colmic</v>
      </c>
      <c r="N9" s="92">
        <v>2580</v>
      </c>
      <c r="O9" s="50">
        <f t="shared" si="2"/>
        <v>7</v>
      </c>
      <c r="P9" s="63"/>
      <c r="Q9" s="17" t="str">
        <f>IF(ISNA(MATCH(CONCATENATE(Q$4,$A9),'Výsledková listina'!$R:$R,0)),"",INDEX('Výsledková listina'!$C:$C,MATCH(CONCATENATE(Q$4,$A9),'Výsledková listina'!$R:$R,0),1))</f>
        <v>Milewski Zbygniew</v>
      </c>
      <c r="R9" s="52" t="str">
        <f>IF(ISNA(MATCH(CONCATENATE(Q$4,$A9),'Výsledková listina'!$R:$R,0)),"",INDEX('Výsledková listina'!$T:$T,MATCH(CONCATENATE(Q$4,$A9),'Výsledková listina'!$R:$R,0),1))</f>
        <v>MIVARDI CZ Mohelnice</v>
      </c>
      <c r="S9" s="92">
        <v>12080</v>
      </c>
      <c r="T9" s="50">
        <f t="shared" si="3"/>
        <v>1</v>
      </c>
      <c r="U9" s="63"/>
      <c r="V9" s="17" t="str">
        <f>IF(ISNA(MATCH(CONCATENATE(V$4,$A9),'Výsledková listina'!$R:$R,0)),"",INDEX('Výsledková listina'!$C:$C,MATCH(CONCATENATE(V$4,$A9),'Výsledková listina'!$R:$R,0),1))</f>
        <v>Havel Jiří</v>
      </c>
      <c r="W9" s="52" t="str">
        <f>IF(ISNA(MATCH(CONCATENATE(V$4,$A9),'Výsledková listina'!$R:$R,0)),"",INDEX('Výsledková listina'!$T:$T,MATCH(CONCATENATE(V$4,$A9),'Výsledková listina'!$R:$R,0),1))</f>
        <v>MO ČRS Plzeň 1</v>
      </c>
      <c r="X9" s="92">
        <v>1260</v>
      </c>
      <c r="Y9" s="50">
        <f t="shared" si="4"/>
        <v>12</v>
      </c>
      <c r="Z9" s="63"/>
      <c r="AA9" s="17">
        <f>IF(ISNA(MATCH(CONCATENATE(AA$4,$A9),'Výsledková listina'!$R:$R,0)),"",INDEX('Výsledková listina'!$C:$C,MATCH(CONCATENATE(AA$4,$A9),'Výsledková listina'!$R:$R,0),1))</f>
      </c>
      <c r="AB9" s="52">
        <f>IF(ISNA(MATCH(CONCATENATE(AA$4,$A9),'Výsledková listina'!$R:$R,0)),"",INDEX('Výsledková listina'!$T:$T,MATCH(CONCATENATE(AA$4,$A9),'Výsledková listina'!$R:$R,0),1))</f>
      </c>
      <c r="AC9" s="92"/>
      <c r="AD9" s="50">
        <f t="shared" si="5"/>
      </c>
      <c r="AE9" s="63"/>
      <c r="AF9" s="17">
        <f>IF(ISNA(MATCH(CONCATENATE(AF$4,$A9),'Výsledková listina'!$R:$R,0)),"",INDEX('Výsledková listina'!$C:$C,MATCH(CONCATENATE(AF$4,$A9),'Výsledková listina'!$R:$R,0),1))</f>
      </c>
      <c r="AG9" s="52">
        <f>IF(ISNA(MATCH(CONCATENATE(AF$4,$A9),'Výsledková listina'!$R:$R,0)),"",INDEX('Výsledková listina'!$T:$T,MATCH(CONCATENATE(AF$4,$A9),'Výsledková listina'!$R:$R,0),1))</f>
      </c>
      <c r="AH9" s="92"/>
      <c r="AI9" s="50">
        <f t="shared" si="6"/>
      </c>
      <c r="AJ9" s="63"/>
      <c r="AK9" s="17">
        <f>IF(ISNA(MATCH(CONCATENATE(AK$4,$A9),'Výsledková listina'!$R:$R,0)),"",INDEX('Výsledková listina'!$C:$C,MATCH(CONCATENATE(AK$4,$A9),'Výsledková listina'!$R:$R,0),1))</f>
      </c>
      <c r="AL9" s="52">
        <f>IF(ISNA(MATCH(CONCATENATE(AK$4,$A9),'Výsledková listina'!$R:$R,0)),"",INDEX('Výsledková listina'!$T:$T,MATCH(CONCATENATE(AK$4,$A9),'Výsledková listina'!$R:$R,0),1))</f>
      </c>
      <c r="AM9" s="92"/>
      <c r="AN9" s="50">
        <f t="shared" si="7"/>
      </c>
      <c r="AO9" s="63"/>
      <c r="AP9" s="17">
        <f>IF(ISNA(MATCH(CONCATENATE(AP$4,$A9),'Výsledková listina'!$R:$R,0)),"",INDEX('Výsledková listina'!$C:$C,MATCH(CONCATENATE(AP$4,$A9),'Výsledková listina'!$R:$R,0),1))</f>
      </c>
      <c r="AQ9" s="52">
        <f>IF(ISNA(MATCH(CONCATENATE(AP$4,$A9),'Výsledková listina'!$R:$R,0)),"",INDEX('Výsledková listina'!$T:$T,MATCH(CONCATENATE(AP$4,$A9),'Výsledková listina'!$R:$R,0),1))</f>
      </c>
      <c r="AR9" s="92"/>
      <c r="AS9" s="50">
        <f t="shared" si="8"/>
      </c>
      <c r="AT9" s="63"/>
      <c r="AU9" s="17">
        <f>IF(ISNA(MATCH(CONCATENATE(AU$4,$A9),'Výsledková listina'!$R:$R,0)),"",INDEX('Výsledková listina'!$C:$C,MATCH(CONCATENATE(AU$4,$A9),'Výsledková listina'!$R:$R,0),1))</f>
      </c>
      <c r="AV9" s="52">
        <f>IF(ISNA(MATCH(CONCATENATE(AU$4,$A9),'Výsledková listina'!$R:$R,0)),"",INDEX('Výsledková listina'!$T:$T,MATCH(CONCATENATE(AU$4,$A9),'Výsledková listina'!$R:$R,0),1))</f>
      </c>
      <c r="AW9" s="92"/>
      <c r="AX9" s="50">
        <f t="shared" si="9"/>
      </c>
      <c r="AY9" s="63"/>
      <c r="AZ9" s="17">
        <f>IF(ISNA(MATCH(CONCATENATE(AZ$4,$A9),'Výsledková listina'!$R:$R,0)),"",INDEX('Výsledková listina'!$C:$C,MATCH(CONCATENATE(AZ$4,$A9),'Výsledková listina'!$R:$R,0),1))</f>
      </c>
      <c r="BA9" s="52">
        <f>IF(ISNA(MATCH(CONCATENATE(AZ$4,$A9),'Výsledková listina'!$R:$R,0)),"",INDEX('Výsledková listina'!$T:$T,MATCH(CONCATENATE(AZ$4,$A9),'Výsledková listina'!$R:$R,0),1))</f>
      </c>
      <c r="BB9" s="92"/>
      <c r="BC9" s="50">
        <f t="shared" si="10"/>
      </c>
      <c r="BD9" s="63"/>
      <c r="BE9" s="17">
        <f>IF(ISNA(MATCH(CONCATENATE(BE$4,$A9),'Výsledková listina'!$R:$R,0)),"",INDEX('Výsledková listina'!$C:$C,MATCH(CONCATENATE(BE$4,$A9),'Výsledková listina'!$R:$R,0),1))</f>
      </c>
      <c r="BF9" s="52">
        <f>IF(ISNA(MATCH(CONCATENATE(BE$4,$A9),'Výsledková listina'!$R:$R,0)),"",INDEX('Výsledková listina'!$T:$T,MATCH(CONCATENATE(BE$4,$A9),'Výsledková listina'!$R:$R,0),1))</f>
      </c>
      <c r="BG9" s="92"/>
      <c r="BH9" s="50">
        <f t="shared" si="11"/>
      </c>
      <c r="BI9" s="63"/>
      <c r="BJ9" s="17">
        <f>IF(ISNA(MATCH(CONCATENATE(BJ$4,$A9),'Výsledková listina'!$R:$R,0)),"",INDEX('Výsledková listina'!$C:$C,MATCH(CONCATENATE(BJ$4,$A9),'Výsledková listina'!$R:$R,0),1))</f>
      </c>
      <c r="BK9" s="52">
        <f>IF(ISNA(MATCH(CONCATENATE(BJ$4,$A9),'Výsledková listina'!$R:$R,0)),"",INDEX('Výsledková listina'!$T:$T,MATCH(CONCATENATE(BJ$4,$A9),'Výsledková listina'!$R:$R,0),1))</f>
      </c>
      <c r="BL9" s="92"/>
      <c r="BM9" s="50">
        <f t="shared" si="12"/>
      </c>
      <c r="BN9" s="63"/>
      <c r="BO9" s="17">
        <f>IF(ISNA(MATCH(CONCATENATE(BO$4,$A9),'Výsledková listina'!$R:$R,0)),"",INDEX('Výsledková listina'!$C:$C,MATCH(CONCATENATE(BO$4,$A9),'Výsledková listina'!$R:$R,0),1))</f>
      </c>
      <c r="BP9" s="52">
        <f>IF(ISNA(MATCH(CONCATENATE(BO$4,$A9),'Výsledková listina'!$R:$R,0)),"",INDEX('Výsledková listina'!$T:$T,MATCH(CONCATENATE(BO$4,$A9),'Výsledková listina'!$R:$R,0),1))</f>
      </c>
      <c r="BQ9" s="92"/>
      <c r="BR9" s="50">
        <f t="shared" si="13"/>
      </c>
      <c r="BS9" s="63"/>
      <c r="BT9" s="17">
        <f>IF(ISNA(MATCH(CONCATENATE(BT$4,$A9),'Výsledková listina'!$R:$R,0)),"",INDEX('Výsledková listina'!$C:$C,MATCH(CONCATENATE(BT$4,$A9),'Výsledková listina'!$R:$R,0),1))</f>
      </c>
      <c r="BU9" s="52">
        <f>IF(ISNA(MATCH(CONCATENATE(BT$4,$A9),'Výsledková listina'!$R:$R,0)),"",INDEX('Výsledková listina'!$T:$T,MATCH(CONCATENATE(BT$4,$A9),'Výsledková listina'!$R:$R,0),1))</f>
      </c>
      <c r="BV9" s="92"/>
      <c r="BW9" s="50">
        <f t="shared" si="14"/>
      </c>
      <c r="BX9" s="63"/>
    </row>
    <row r="10" spans="1:76" s="10" customFormat="1" ht="34.5" customHeight="1">
      <c r="A10" s="5">
        <v>5</v>
      </c>
      <c r="B10" s="17" t="str">
        <f>IF(ISNA(MATCH(CONCATENATE(B$4,$A10),'Výsledková listina'!$R:$R,0)),"",INDEX('Výsledková listina'!$C:$C,MATCH(CONCATENATE(B$4,$A10),'Výsledková listina'!$R:$R,0),1))</f>
        <v>Volák Jiří</v>
      </c>
      <c r="C10" s="52" t="str">
        <f>IF(ISNA(MATCH(CONCATENATE(B$4,$A10),'Výsledková listina'!$R:$R,0)),"",INDEX('Výsledková listina'!$T:$T,MATCH(CONCATENATE(B$4,$A10),'Výsledková listina'!$R:$R,0),1))</f>
        <v>MO ČRS Pha 4 - Nusle</v>
      </c>
      <c r="D10" s="92">
        <v>6580</v>
      </c>
      <c r="E10" s="50">
        <f t="shared" si="0"/>
        <v>3</v>
      </c>
      <c r="F10" s="63"/>
      <c r="G10" s="17" t="str">
        <f>IF(ISNA(MATCH(CONCATENATE(G$4,$A10),'Výsledková listina'!$R:$R,0)),"",INDEX('Výsledková listina'!$C:$C,MATCH(CONCATENATE(G$4,$A10),'Výsledková listina'!$R:$R,0),1))</f>
        <v>Dubský František</v>
      </c>
      <c r="H10" s="52" t="str">
        <f>IF(ISNA(MATCH(CONCATENATE(G$4,$A10),'Výsledková listina'!$R:$R,0)),"",INDEX('Výsledková listina'!$T:$T,MATCH(CONCATENATE(G$4,$A10),'Výsledková listina'!$R:$R,0),1))</f>
        <v>MO ČRS Mirovice</v>
      </c>
      <c r="I10" s="92">
        <v>1110</v>
      </c>
      <c r="J10" s="50">
        <f t="shared" si="1"/>
        <v>11</v>
      </c>
      <c r="K10" s="63"/>
      <c r="L10" s="17" t="str">
        <f>IF(ISNA(MATCH(CONCATENATE(L$4,$A10),'Výsledková listina'!$R:$R,0)),"",INDEX('Výsledková listina'!$C:$C,MATCH(CONCATENATE(L$4,$A10),'Výsledková listina'!$R:$R,0),1))</f>
        <v>Vyslyšel Vladimír st.</v>
      </c>
      <c r="M10" s="52" t="str">
        <f>IF(ISNA(MATCH(CONCATENATE(L$4,$A10),'Výsledková listina'!$R:$R,0)),"",INDEX('Výsledková listina'!$T:$T,MATCH(CONCATENATE(L$4,$A10),'Výsledková listina'!$R:$R,0),1))</f>
        <v>MO ČRS Plzeň</v>
      </c>
      <c r="N10" s="92">
        <v>6070</v>
      </c>
      <c r="O10" s="50">
        <f t="shared" si="2"/>
        <v>1</v>
      </c>
      <c r="P10" s="63"/>
      <c r="Q10" s="17" t="str">
        <f>IF(ISNA(MATCH(CONCATENATE(Q$4,$A10),'Výsledková listina'!$R:$R,0)),"",INDEX('Výsledková listina'!$C:$C,MATCH(CONCATENATE(Q$4,$A10),'Výsledková listina'!$R:$R,0),1))</f>
        <v>Kostka Jan</v>
      </c>
      <c r="R10" s="52" t="str">
        <f>IF(ISNA(MATCH(CONCATENATE(Q$4,$A10),'Výsledková listina'!$R:$R,0)),"",INDEX('Výsledková listina'!$T:$T,MATCH(CONCATENATE(Q$4,$A10),'Výsledková listina'!$R:$R,0),1))</f>
        <v>MO ČRS J.Hradec </v>
      </c>
      <c r="S10" s="92">
        <v>4300</v>
      </c>
      <c r="T10" s="50">
        <f t="shared" si="3"/>
        <v>4</v>
      </c>
      <c r="U10" s="63"/>
      <c r="V10" s="17" t="str">
        <f>IF(ISNA(MATCH(CONCATENATE(V$4,$A10),'Výsledková listina'!$R:$R,0)),"",INDEX('Výsledková listina'!$C:$C,MATCH(CONCATENATE(V$4,$A10),'Výsledková listina'!$R:$R,0),1))</f>
        <v>Oudrán Stanislav</v>
      </c>
      <c r="W10" s="52" t="str">
        <f>IF(ISNA(MATCH(CONCATENATE(V$4,$A10),'Výsledková listina'!$R:$R,0)),"",INDEX('Výsledková listina'!$T:$T,MATCH(CONCATENATE(V$4,$A10),'Výsledková listina'!$R:$R,0),1))</f>
        <v>MO ČRS Pha 4 - Nusle</v>
      </c>
      <c r="X10" s="92">
        <v>2710</v>
      </c>
      <c r="Y10" s="50">
        <f t="shared" si="4"/>
        <v>6</v>
      </c>
      <c r="Z10" s="63"/>
      <c r="AA10" s="17">
        <f>IF(ISNA(MATCH(CONCATENATE(AA$4,$A10),'Výsledková listina'!$R:$R,0)),"",INDEX('Výsledková listina'!$C:$C,MATCH(CONCATENATE(AA$4,$A10),'Výsledková listina'!$R:$R,0),1))</f>
      </c>
      <c r="AB10" s="52">
        <f>IF(ISNA(MATCH(CONCATENATE(AA$4,$A10),'Výsledková listina'!$R:$R,0)),"",INDEX('Výsledková listina'!$T:$T,MATCH(CONCATENATE(AA$4,$A10),'Výsledková listina'!$R:$R,0),1))</f>
      </c>
      <c r="AC10" s="92"/>
      <c r="AD10" s="50">
        <f t="shared" si="5"/>
      </c>
      <c r="AE10" s="63"/>
      <c r="AF10" s="17">
        <f>IF(ISNA(MATCH(CONCATENATE(AF$4,$A10),'Výsledková listina'!$R:$R,0)),"",INDEX('Výsledková listina'!$C:$C,MATCH(CONCATENATE(AF$4,$A10),'Výsledková listina'!$R:$R,0),1))</f>
      </c>
      <c r="AG10" s="52">
        <f>IF(ISNA(MATCH(CONCATENATE(AF$4,$A10),'Výsledková listina'!$R:$R,0)),"",INDEX('Výsledková listina'!$T:$T,MATCH(CONCATENATE(AF$4,$A10),'Výsledková listina'!$R:$R,0),1))</f>
      </c>
      <c r="AH10" s="92"/>
      <c r="AI10" s="50">
        <f t="shared" si="6"/>
      </c>
      <c r="AJ10" s="63"/>
      <c r="AK10" s="17">
        <f>IF(ISNA(MATCH(CONCATENATE(AK$4,$A10),'Výsledková listina'!$R:$R,0)),"",INDEX('Výsledková listina'!$C:$C,MATCH(CONCATENATE(AK$4,$A10),'Výsledková listina'!$R:$R,0),1))</f>
      </c>
      <c r="AL10" s="52">
        <f>IF(ISNA(MATCH(CONCATENATE(AK$4,$A10),'Výsledková listina'!$R:$R,0)),"",INDEX('Výsledková listina'!$T:$T,MATCH(CONCATENATE(AK$4,$A10),'Výsledková listina'!$R:$R,0),1))</f>
      </c>
      <c r="AM10" s="92"/>
      <c r="AN10" s="50">
        <f t="shared" si="7"/>
      </c>
      <c r="AO10" s="63"/>
      <c r="AP10" s="17">
        <f>IF(ISNA(MATCH(CONCATENATE(AP$4,$A10),'Výsledková listina'!$R:$R,0)),"",INDEX('Výsledková listina'!$C:$C,MATCH(CONCATENATE(AP$4,$A10),'Výsledková listina'!$R:$R,0),1))</f>
      </c>
      <c r="AQ10" s="52">
        <f>IF(ISNA(MATCH(CONCATENATE(AP$4,$A10),'Výsledková listina'!$R:$R,0)),"",INDEX('Výsledková listina'!$T:$T,MATCH(CONCATENATE(AP$4,$A10),'Výsledková listina'!$R:$R,0),1))</f>
      </c>
      <c r="AR10" s="92"/>
      <c r="AS10" s="50">
        <f t="shared" si="8"/>
      </c>
      <c r="AT10" s="63"/>
      <c r="AU10" s="17">
        <f>IF(ISNA(MATCH(CONCATENATE(AU$4,$A10),'Výsledková listina'!$R:$R,0)),"",INDEX('Výsledková listina'!$C:$C,MATCH(CONCATENATE(AU$4,$A10),'Výsledková listina'!$R:$R,0),1))</f>
      </c>
      <c r="AV10" s="52">
        <f>IF(ISNA(MATCH(CONCATENATE(AU$4,$A10),'Výsledková listina'!$R:$R,0)),"",INDEX('Výsledková listina'!$T:$T,MATCH(CONCATENATE(AU$4,$A10),'Výsledková listina'!$R:$R,0),1))</f>
      </c>
      <c r="AW10" s="92"/>
      <c r="AX10" s="50">
        <f t="shared" si="9"/>
      </c>
      <c r="AY10" s="63"/>
      <c r="AZ10" s="17">
        <f>IF(ISNA(MATCH(CONCATENATE(AZ$4,$A10),'Výsledková listina'!$R:$R,0)),"",INDEX('Výsledková listina'!$C:$C,MATCH(CONCATENATE(AZ$4,$A10),'Výsledková listina'!$R:$R,0),1))</f>
      </c>
      <c r="BA10" s="52">
        <f>IF(ISNA(MATCH(CONCATENATE(AZ$4,$A10),'Výsledková listina'!$R:$R,0)),"",INDEX('Výsledková listina'!$T:$T,MATCH(CONCATENATE(AZ$4,$A10),'Výsledková listina'!$R:$R,0),1))</f>
      </c>
      <c r="BB10" s="92"/>
      <c r="BC10" s="50">
        <f t="shared" si="10"/>
      </c>
      <c r="BD10" s="63"/>
      <c r="BE10" s="17">
        <f>IF(ISNA(MATCH(CONCATENATE(BE$4,$A10),'Výsledková listina'!$R:$R,0)),"",INDEX('Výsledková listina'!$C:$C,MATCH(CONCATENATE(BE$4,$A10),'Výsledková listina'!$R:$R,0),1))</f>
      </c>
      <c r="BF10" s="52">
        <f>IF(ISNA(MATCH(CONCATENATE(BE$4,$A10),'Výsledková listina'!$R:$R,0)),"",INDEX('Výsledková listina'!$T:$T,MATCH(CONCATENATE(BE$4,$A10),'Výsledková listina'!$R:$R,0),1))</f>
      </c>
      <c r="BG10" s="92"/>
      <c r="BH10" s="50">
        <f t="shared" si="11"/>
      </c>
      <c r="BI10" s="63"/>
      <c r="BJ10" s="17">
        <f>IF(ISNA(MATCH(CONCATENATE(BJ$4,$A10),'Výsledková listina'!$R:$R,0)),"",INDEX('Výsledková listina'!$C:$C,MATCH(CONCATENATE(BJ$4,$A10),'Výsledková listina'!$R:$R,0),1))</f>
      </c>
      <c r="BK10" s="52">
        <f>IF(ISNA(MATCH(CONCATENATE(BJ$4,$A10),'Výsledková listina'!$R:$R,0)),"",INDEX('Výsledková listina'!$T:$T,MATCH(CONCATENATE(BJ$4,$A10),'Výsledková listina'!$R:$R,0),1))</f>
      </c>
      <c r="BL10" s="92"/>
      <c r="BM10" s="50">
        <f t="shared" si="12"/>
      </c>
      <c r="BN10" s="63"/>
      <c r="BO10" s="17">
        <f>IF(ISNA(MATCH(CONCATENATE(BO$4,$A10),'Výsledková listina'!$R:$R,0)),"",INDEX('Výsledková listina'!$C:$C,MATCH(CONCATENATE(BO$4,$A10),'Výsledková listina'!$R:$R,0),1))</f>
      </c>
      <c r="BP10" s="52">
        <f>IF(ISNA(MATCH(CONCATENATE(BO$4,$A10),'Výsledková listina'!$R:$R,0)),"",INDEX('Výsledková listina'!$T:$T,MATCH(CONCATENATE(BO$4,$A10),'Výsledková listina'!$R:$R,0),1))</f>
      </c>
      <c r="BQ10" s="92"/>
      <c r="BR10" s="50">
        <f t="shared" si="13"/>
      </c>
      <c r="BS10" s="63"/>
      <c r="BT10" s="17">
        <f>IF(ISNA(MATCH(CONCATENATE(BT$4,$A10),'Výsledková listina'!$R:$R,0)),"",INDEX('Výsledková listina'!$C:$C,MATCH(CONCATENATE(BT$4,$A10),'Výsledková listina'!$R:$R,0),1))</f>
      </c>
      <c r="BU10" s="52">
        <f>IF(ISNA(MATCH(CONCATENATE(BT$4,$A10),'Výsledková listina'!$R:$R,0)),"",INDEX('Výsledková listina'!$T:$T,MATCH(CONCATENATE(BT$4,$A10),'Výsledková listina'!$R:$R,0),1))</f>
      </c>
      <c r="BV10" s="92"/>
      <c r="BW10" s="50">
        <f t="shared" si="14"/>
      </c>
      <c r="BX10" s="63"/>
    </row>
    <row r="11" spans="1:76" s="10" customFormat="1" ht="34.5" customHeight="1">
      <c r="A11" s="5">
        <v>6</v>
      </c>
      <c r="B11" s="17" t="str">
        <f>IF(ISNA(MATCH(CONCATENATE(B$4,$A11),'Výsledková listina'!$R:$R,0)),"",INDEX('Výsledková listina'!$C:$C,MATCH(CONCATENATE(B$4,$A11),'Výsledková listina'!$R:$R,0),1))</f>
        <v>Toužimský Jiří</v>
      </c>
      <c r="C11" s="52" t="str">
        <f>IF(ISNA(MATCH(CONCATENATE(B$4,$A11),'Výsledková listina'!$R:$R,0)),"",INDEX('Výsledková listina'!$T:$T,MATCH(CONCATENATE(B$4,$A11),'Výsledková listina'!$R:$R,0),1))</f>
        <v>MO ČRS N. Strašecí Colmic</v>
      </c>
      <c r="D11" s="92">
        <v>2340</v>
      </c>
      <c r="E11" s="50">
        <f t="shared" si="0"/>
        <v>10</v>
      </c>
      <c r="F11" s="63"/>
      <c r="G11" s="17" t="str">
        <f>IF(ISNA(MATCH(CONCATENATE(G$4,$A11),'Výsledková listina'!$R:$R,0)),"",INDEX('Výsledková listina'!$C:$C,MATCH(CONCATENATE(G$4,$A11),'Výsledková listina'!$R:$R,0),1))</f>
        <v>Flanderka Aleš</v>
      </c>
      <c r="H11" s="52" t="str">
        <f>IF(ISNA(MATCH(CONCATENATE(G$4,$A11),'Výsledková listina'!$R:$R,0)),"",INDEX('Výsledková listina'!$T:$T,MATCH(CONCATENATE(G$4,$A11),'Výsledková listina'!$R:$R,0),1))</f>
        <v>MO Kolín Colmic</v>
      </c>
      <c r="I11" s="92">
        <v>1480</v>
      </c>
      <c r="J11" s="50">
        <f t="shared" si="1"/>
        <v>10</v>
      </c>
      <c r="K11" s="63"/>
      <c r="L11" s="17" t="str">
        <f>IF(ISNA(MATCH(CONCATENATE(L$4,$A11),'Výsledková listina'!$R:$R,0)),"",INDEX('Výsledková listina'!$C:$C,MATCH(CONCATENATE(L$4,$A11),'Výsledková listina'!$R:$R,0),1))</f>
        <v>Bednařík  Dušan</v>
      </c>
      <c r="M11" s="52" t="str">
        <f>IF(ISNA(MATCH(CONCATENATE(L$4,$A11),'Výsledková listina'!$R:$R,0)),"",INDEX('Výsledková listina'!$T:$T,MATCH(CONCATENATE(L$4,$A11),'Výsledková listina'!$R:$R,0),1))</f>
        <v>MIVARDI CZ Mohelnice</v>
      </c>
      <c r="N11" s="92">
        <v>2380</v>
      </c>
      <c r="O11" s="50">
        <f t="shared" si="2"/>
        <v>8</v>
      </c>
      <c r="P11" s="63"/>
      <c r="Q11" s="17" t="str">
        <f>IF(ISNA(MATCH(CONCATENATE(Q$4,$A11),'Výsledková listina'!$R:$R,0)),"",INDEX('Výsledková listina'!$C:$C,MATCH(CONCATENATE(Q$4,$A11),'Výsledková listina'!$R:$R,0),1))</f>
        <v>Polívka Zdeněk</v>
      </c>
      <c r="R11" s="52" t="str">
        <f>IF(ISNA(MATCH(CONCATENATE(Q$4,$A11),'Výsledková listina'!$R:$R,0)),"",INDEX('Výsledková listina'!$T:$T,MATCH(CONCATENATE(Q$4,$A11),'Výsledková listina'!$R:$R,0),1))</f>
        <v>MO ČRS Stod</v>
      </c>
      <c r="S11" s="92">
        <v>3640</v>
      </c>
      <c r="T11" s="50">
        <f t="shared" si="3"/>
        <v>5</v>
      </c>
      <c r="U11" s="63"/>
      <c r="V11" s="17" t="str">
        <f>IF(ISNA(MATCH(CONCATENATE(V$4,$A11),'Výsledková listina'!$R:$R,0)),"",INDEX('Výsledková listina'!$C:$C,MATCH(CONCATENATE(V$4,$A11),'Výsledková listina'!$R:$R,0),1))</f>
        <v>Molek Petr</v>
      </c>
      <c r="W11" s="52" t="str">
        <f>IF(ISNA(MATCH(CONCATENATE(V$4,$A11),'Výsledková listina'!$R:$R,0)),"",INDEX('Výsledková listina'!$T:$T,MATCH(CONCATENATE(V$4,$A11),'Výsledková listina'!$R:$R,0),1))</f>
        <v>MO ČRS Plzeň</v>
      </c>
      <c r="X11" s="92">
        <v>1480</v>
      </c>
      <c r="Y11" s="50">
        <f t="shared" si="4"/>
        <v>9</v>
      </c>
      <c r="Z11" s="63"/>
      <c r="AA11" s="17">
        <f>IF(ISNA(MATCH(CONCATENATE(AA$4,$A11),'Výsledková listina'!$R:$R,0)),"",INDEX('Výsledková listina'!$C:$C,MATCH(CONCATENATE(AA$4,$A11),'Výsledková listina'!$R:$R,0),1))</f>
      </c>
      <c r="AB11" s="52">
        <f>IF(ISNA(MATCH(CONCATENATE(AA$4,$A11),'Výsledková listina'!$R:$R,0)),"",INDEX('Výsledková listina'!$T:$T,MATCH(CONCATENATE(AA$4,$A11),'Výsledková listina'!$R:$R,0),1))</f>
      </c>
      <c r="AC11" s="92"/>
      <c r="AD11" s="50">
        <f t="shared" si="5"/>
      </c>
      <c r="AE11" s="63"/>
      <c r="AF11" s="17">
        <f>IF(ISNA(MATCH(CONCATENATE(AF$4,$A11),'Výsledková listina'!$R:$R,0)),"",INDEX('Výsledková listina'!$C:$C,MATCH(CONCATENATE(AF$4,$A11),'Výsledková listina'!$R:$R,0),1))</f>
      </c>
      <c r="AG11" s="52">
        <f>IF(ISNA(MATCH(CONCATENATE(AF$4,$A11),'Výsledková listina'!$R:$R,0)),"",INDEX('Výsledková listina'!$T:$T,MATCH(CONCATENATE(AF$4,$A11),'Výsledková listina'!$R:$R,0),1))</f>
      </c>
      <c r="AH11" s="92"/>
      <c r="AI11" s="50">
        <f t="shared" si="6"/>
      </c>
      <c r="AJ11" s="63"/>
      <c r="AK11" s="17">
        <f>IF(ISNA(MATCH(CONCATENATE(AK$4,$A11),'Výsledková listina'!$R:$R,0)),"",INDEX('Výsledková listina'!$C:$C,MATCH(CONCATENATE(AK$4,$A11),'Výsledková listina'!$R:$R,0),1))</f>
      </c>
      <c r="AL11" s="52">
        <f>IF(ISNA(MATCH(CONCATENATE(AK$4,$A11),'Výsledková listina'!$R:$R,0)),"",INDEX('Výsledková listina'!$T:$T,MATCH(CONCATENATE(AK$4,$A11),'Výsledková listina'!$R:$R,0),1))</f>
      </c>
      <c r="AM11" s="92"/>
      <c r="AN11" s="50">
        <f t="shared" si="7"/>
      </c>
      <c r="AO11" s="63"/>
      <c r="AP11" s="17">
        <f>IF(ISNA(MATCH(CONCATENATE(AP$4,$A11),'Výsledková listina'!$R:$R,0)),"",INDEX('Výsledková listina'!$C:$C,MATCH(CONCATENATE(AP$4,$A11),'Výsledková listina'!$R:$R,0),1))</f>
      </c>
      <c r="AQ11" s="52">
        <f>IF(ISNA(MATCH(CONCATENATE(AP$4,$A11),'Výsledková listina'!$R:$R,0)),"",INDEX('Výsledková listina'!$T:$T,MATCH(CONCATENATE(AP$4,$A11),'Výsledková listina'!$R:$R,0),1))</f>
      </c>
      <c r="AR11" s="92"/>
      <c r="AS11" s="50">
        <f t="shared" si="8"/>
      </c>
      <c r="AT11" s="63"/>
      <c r="AU11" s="17">
        <f>IF(ISNA(MATCH(CONCATENATE(AU$4,$A11),'Výsledková listina'!$R:$R,0)),"",INDEX('Výsledková listina'!$C:$C,MATCH(CONCATENATE(AU$4,$A11),'Výsledková listina'!$R:$R,0),1))</f>
      </c>
      <c r="AV11" s="52">
        <f>IF(ISNA(MATCH(CONCATENATE(AU$4,$A11),'Výsledková listina'!$R:$R,0)),"",INDEX('Výsledková listina'!$T:$T,MATCH(CONCATENATE(AU$4,$A11),'Výsledková listina'!$R:$R,0),1))</f>
      </c>
      <c r="AW11" s="92"/>
      <c r="AX11" s="50">
        <f t="shared" si="9"/>
      </c>
      <c r="AY11" s="63"/>
      <c r="AZ11" s="17">
        <f>IF(ISNA(MATCH(CONCATENATE(AZ$4,$A11),'Výsledková listina'!$R:$R,0)),"",INDEX('Výsledková listina'!$C:$C,MATCH(CONCATENATE(AZ$4,$A11),'Výsledková listina'!$R:$R,0),1))</f>
      </c>
      <c r="BA11" s="52">
        <f>IF(ISNA(MATCH(CONCATENATE(AZ$4,$A11),'Výsledková listina'!$R:$R,0)),"",INDEX('Výsledková listina'!$T:$T,MATCH(CONCATENATE(AZ$4,$A11),'Výsledková listina'!$R:$R,0),1))</f>
      </c>
      <c r="BB11" s="92"/>
      <c r="BC11" s="50">
        <f t="shared" si="10"/>
      </c>
      <c r="BD11" s="63"/>
      <c r="BE11" s="17">
        <f>IF(ISNA(MATCH(CONCATENATE(BE$4,$A11),'Výsledková listina'!$R:$R,0)),"",INDEX('Výsledková listina'!$C:$C,MATCH(CONCATENATE(BE$4,$A11),'Výsledková listina'!$R:$R,0),1))</f>
      </c>
      <c r="BF11" s="52">
        <f>IF(ISNA(MATCH(CONCATENATE(BE$4,$A11),'Výsledková listina'!$R:$R,0)),"",INDEX('Výsledková listina'!$T:$T,MATCH(CONCATENATE(BE$4,$A11),'Výsledková listina'!$R:$R,0),1))</f>
      </c>
      <c r="BG11" s="92"/>
      <c r="BH11" s="50">
        <f t="shared" si="11"/>
      </c>
      <c r="BI11" s="63"/>
      <c r="BJ11" s="17">
        <f>IF(ISNA(MATCH(CONCATENATE(BJ$4,$A11),'Výsledková listina'!$R:$R,0)),"",INDEX('Výsledková listina'!$C:$C,MATCH(CONCATENATE(BJ$4,$A11),'Výsledková listina'!$R:$R,0),1))</f>
      </c>
      <c r="BK11" s="52">
        <f>IF(ISNA(MATCH(CONCATENATE(BJ$4,$A11),'Výsledková listina'!$R:$R,0)),"",INDEX('Výsledková listina'!$T:$T,MATCH(CONCATENATE(BJ$4,$A11),'Výsledková listina'!$R:$R,0),1))</f>
      </c>
      <c r="BL11" s="92"/>
      <c r="BM11" s="50">
        <f t="shared" si="12"/>
      </c>
      <c r="BN11" s="63"/>
      <c r="BO11" s="17">
        <f>IF(ISNA(MATCH(CONCATENATE(BO$4,$A11),'Výsledková listina'!$R:$R,0)),"",INDEX('Výsledková listina'!$C:$C,MATCH(CONCATENATE(BO$4,$A11),'Výsledková listina'!$R:$R,0),1))</f>
      </c>
      <c r="BP11" s="52">
        <f>IF(ISNA(MATCH(CONCATENATE(BO$4,$A11),'Výsledková listina'!$R:$R,0)),"",INDEX('Výsledková listina'!$T:$T,MATCH(CONCATENATE(BO$4,$A11),'Výsledková listina'!$R:$R,0),1))</f>
      </c>
      <c r="BQ11" s="92"/>
      <c r="BR11" s="50">
        <f t="shared" si="13"/>
      </c>
      <c r="BS11" s="63"/>
      <c r="BT11" s="17">
        <f>IF(ISNA(MATCH(CONCATENATE(BT$4,$A11),'Výsledková listina'!$R:$R,0)),"",INDEX('Výsledková listina'!$C:$C,MATCH(CONCATENATE(BT$4,$A11),'Výsledková listina'!$R:$R,0),1))</f>
      </c>
      <c r="BU11" s="52">
        <f>IF(ISNA(MATCH(CONCATENATE(BT$4,$A11),'Výsledková listina'!$R:$R,0)),"",INDEX('Výsledková listina'!$T:$T,MATCH(CONCATENATE(BT$4,$A11),'Výsledková listina'!$R:$R,0),1))</f>
      </c>
      <c r="BV11" s="92"/>
      <c r="BW11" s="50">
        <f t="shared" si="14"/>
      </c>
      <c r="BX11" s="63"/>
    </row>
    <row r="12" spans="1:76" s="10" customFormat="1" ht="34.5" customHeight="1">
      <c r="A12" s="5">
        <v>7</v>
      </c>
      <c r="B12" s="17" t="str">
        <f>IF(ISNA(MATCH(CONCATENATE(B$4,$A12),'Výsledková listina'!$R:$R,0)),"",INDEX('Výsledková listina'!$C:$C,MATCH(CONCATENATE(B$4,$A12),'Výsledková listina'!$R:$R,0),1))</f>
        <v>Kaniščev Roman</v>
      </c>
      <c r="C12" s="52" t="str">
        <f>IF(ISNA(MATCH(CONCATENATE(B$4,$A12),'Výsledková listina'!$R:$R,0)),"",INDEX('Výsledková listina'!$T:$T,MATCH(CONCATENATE(B$4,$A12),'Výsledková listina'!$R:$R,0),1))</f>
        <v>MO ČRS Loštice</v>
      </c>
      <c r="D12" s="92">
        <v>2480</v>
      </c>
      <c r="E12" s="50">
        <f t="shared" si="0"/>
        <v>9</v>
      </c>
      <c r="F12" s="63"/>
      <c r="G12" s="17" t="str">
        <f>IF(ISNA(MATCH(CONCATENATE(G$4,$A12),'Výsledková listina'!$R:$R,0)),"",INDEX('Výsledková listina'!$C:$C,MATCH(CONCATENATE(G$4,$A12),'Výsledková listina'!$R:$R,0),1))</f>
        <v>Fořtík Petr</v>
      </c>
      <c r="H12" s="52" t="str">
        <f>IF(ISNA(MATCH(CONCATENATE(G$4,$A12),'Výsledková listina'!$R:$R,0)),"",INDEX('Výsledková listina'!$T:$T,MATCH(CONCATENATE(G$4,$A12),'Výsledková listina'!$R:$R,0),1))</f>
        <v>ČRS Team Maver Fishing</v>
      </c>
      <c r="I12" s="92">
        <v>3480</v>
      </c>
      <c r="J12" s="50">
        <f t="shared" si="1"/>
        <v>8</v>
      </c>
      <c r="K12" s="63"/>
      <c r="L12" s="17" t="str">
        <f>IF(ISNA(MATCH(CONCATENATE(L$4,$A12),'Výsledková listina'!$R:$R,0)),"",INDEX('Výsledková listina'!$C:$C,MATCH(CONCATENATE(L$4,$A12),'Výsledková listina'!$R:$R,0),1))</f>
        <v>Housa František st. </v>
      </c>
      <c r="M12" s="52" t="str">
        <f>IF(ISNA(MATCH(CONCATENATE(L$4,$A12),'Výsledková listina'!$R:$R,0)),"",INDEX('Výsledková listina'!$T:$T,MATCH(CONCATENATE(L$4,$A12),'Výsledková listina'!$R:$R,0),1))</f>
        <v>MO ČRS Žirovnice</v>
      </c>
      <c r="N12" s="92">
        <v>2180</v>
      </c>
      <c r="O12" s="50">
        <f t="shared" si="2"/>
        <v>10</v>
      </c>
      <c r="P12" s="63"/>
      <c r="Q12" s="17" t="str">
        <f>IF(ISNA(MATCH(CONCATENATE(Q$4,$A12),'Výsledková listina'!$R:$R,0)),"",INDEX('Výsledková listina'!$C:$C,MATCH(CONCATENATE(Q$4,$A12),'Výsledková listina'!$R:$R,0),1))</f>
        <v>Hanáček František</v>
      </c>
      <c r="R12" s="52" t="str">
        <f>IF(ISNA(MATCH(CONCATENATE(Q$4,$A12),'Výsledková listina'!$R:$R,0)),"",INDEX('Výsledková listina'!$T:$T,MATCH(CONCATENATE(Q$4,$A12),'Výsledková listina'!$R:$R,0),1))</f>
        <v>RSK Crazy Boys</v>
      </c>
      <c r="S12" s="92">
        <v>1890</v>
      </c>
      <c r="T12" s="50">
        <f t="shared" si="3"/>
        <v>7</v>
      </c>
      <c r="U12" s="63"/>
      <c r="V12" s="17" t="str">
        <f>IF(ISNA(MATCH(CONCATENATE(V$4,$A12),'Výsledková listina'!$R:$R,0)),"",INDEX('Výsledková listina'!$C:$C,MATCH(CONCATENATE(V$4,$A12),'Výsledková listina'!$R:$R,0),1))</f>
        <v>Danyi Michal</v>
      </c>
      <c r="W12" s="52" t="str">
        <f>IF(ISNA(MATCH(CONCATENATE(V$4,$A12),'Výsledková listina'!$R:$R,0)),"",INDEX('Výsledková listina'!$T:$T,MATCH(CONCATENATE(V$4,$A12),'Výsledková listina'!$R:$R,0),1))</f>
        <v>MO ČRS Dačice</v>
      </c>
      <c r="X12" s="92">
        <v>7070</v>
      </c>
      <c r="Y12" s="50">
        <f t="shared" si="4"/>
        <v>3</v>
      </c>
      <c r="Z12" s="63"/>
      <c r="AA12" s="17">
        <f>IF(ISNA(MATCH(CONCATENATE(AA$4,$A12),'Výsledková listina'!$R:$R,0)),"",INDEX('Výsledková listina'!$C:$C,MATCH(CONCATENATE(AA$4,$A12),'Výsledková listina'!$R:$R,0),1))</f>
      </c>
      <c r="AB12" s="52">
        <f>IF(ISNA(MATCH(CONCATENATE(AA$4,$A12),'Výsledková listina'!$R:$R,0)),"",INDEX('Výsledková listina'!$T:$T,MATCH(CONCATENATE(AA$4,$A12),'Výsledková listina'!$R:$R,0),1))</f>
      </c>
      <c r="AC12" s="92"/>
      <c r="AD12" s="50">
        <f t="shared" si="5"/>
      </c>
      <c r="AE12" s="63"/>
      <c r="AF12" s="17">
        <f>IF(ISNA(MATCH(CONCATENATE(AF$4,$A12),'Výsledková listina'!$R:$R,0)),"",INDEX('Výsledková listina'!$C:$C,MATCH(CONCATENATE(AF$4,$A12),'Výsledková listina'!$R:$R,0),1))</f>
      </c>
      <c r="AG12" s="52">
        <f>IF(ISNA(MATCH(CONCATENATE(AF$4,$A12),'Výsledková listina'!$R:$R,0)),"",INDEX('Výsledková listina'!$T:$T,MATCH(CONCATENATE(AF$4,$A12),'Výsledková listina'!$R:$R,0),1))</f>
      </c>
      <c r="AH12" s="92"/>
      <c r="AI12" s="50">
        <f t="shared" si="6"/>
      </c>
      <c r="AJ12" s="63"/>
      <c r="AK12" s="17">
        <f>IF(ISNA(MATCH(CONCATENATE(AK$4,$A12),'Výsledková listina'!$R:$R,0)),"",INDEX('Výsledková listina'!$C:$C,MATCH(CONCATENATE(AK$4,$A12),'Výsledková listina'!$R:$R,0),1))</f>
      </c>
      <c r="AL12" s="52">
        <f>IF(ISNA(MATCH(CONCATENATE(AK$4,$A12),'Výsledková listina'!$R:$R,0)),"",INDEX('Výsledková listina'!$T:$T,MATCH(CONCATENATE(AK$4,$A12),'Výsledková listina'!$R:$R,0),1))</f>
      </c>
      <c r="AM12" s="92"/>
      <c r="AN12" s="50">
        <f t="shared" si="7"/>
      </c>
      <c r="AO12" s="63"/>
      <c r="AP12" s="17">
        <f>IF(ISNA(MATCH(CONCATENATE(AP$4,$A12),'Výsledková listina'!$R:$R,0)),"",INDEX('Výsledková listina'!$C:$C,MATCH(CONCATENATE(AP$4,$A12),'Výsledková listina'!$R:$R,0),1))</f>
      </c>
      <c r="AQ12" s="52">
        <f>IF(ISNA(MATCH(CONCATENATE(AP$4,$A12),'Výsledková listina'!$R:$R,0)),"",INDEX('Výsledková listina'!$T:$T,MATCH(CONCATENATE(AP$4,$A12),'Výsledková listina'!$R:$R,0),1))</f>
      </c>
      <c r="AR12" s="92"/>
      <c r="AS12" s="50">
        <f t="shared" si="8"/>
      </c>
      <c r="AT12" s="63"/>
      <c r="AU12" s="17">
        <f>IF(ISNA(MATCH(CONCATENATE(AU$4,$A12),'Výsledková listina'!$R:$R,0)),"",INDEX('Výsledková listina'!$C:$C,MATCH(CONCATENATE(AU$4,$A12),'Výsledková listina'!$R:$R,0),1))</f>
      </c>
      <c r="AV12" s="52">
        <f>IF(ISNA(MATCH(CONCATENATE(AU$4,$A12),'Výsledková listina'!$R:$R,0)),"",INDEX('Výsledková listina'!$T:$T,MATCH(CONCATENATE(AU$4,$A12),'Výsledková listina'!$R:$R,0),1))</f>
      </c>
      <c r="AW12" s="92"/>
      <c r="AX12" s="50">
        <f t="shared" si="9"/>
      </c>
      <c r="AY12" s="63"/>
      <c r="AZ12" s="17">
        <f>IF(ISNA(MATCH(CONCATENATE(AZ$4,$A12),'Výsledková listina'!$R:$R,0)),"",INDEX('Výsledková listina'!$C:$C,MATCH(CONCATENATE(AZ$4,$A12),'Výsledková listina'!$R:$R,0),1))</f>
      </c>
      <c r="BA12" s="52">
        <f>IF(ISNA(MATCH(CONCATENATE(AZ$4,$A12),'Výsledková listina'!$R:$R,0)),"",INDEX('Výsledková listina'!$T:$T,MATCH(CONCATENATE(AZ$4,$A12),'Výsledková listina'!$R:$R,0),1))</f>
      </c>
      <c r="BB12" s="92"/>
      <c r="BC12" s="50">
        <f t="shared" si="10"/>
      </c>
      <c r="BD12" s="63"/>
      <c r="BE12" s="17">
        <f>IF(ISNA(MATCH(CONCATENATE(BE$4,$A12),'Výsledková listina'!$R:$R,0)),"",INDEX('Výsledková listina'!$C:$C,MATCH(CONCATENATE(BE$4,$A12),'Výsledková listina'!$R:$R,0),1))</f>
      </c>
      <c r="BF12" s="52">
        <f>IF(ISNA(MATCH(CONCATENATE(BE$4,$A12),'Výsledková listina'!$R:$R,0)),"",INDEX('Výsledková listina'!$T:$T,MATCH(CONCATENATE(BE$4,$A12),'Výsledková listina'!$R:$R,0),1))</f>
      </c>
      <c r="BG12" s="92"/>
      <c r="BH12" s="50">
        <f t="shared" si="11"/>
      </c>
      <c r="BI12" s="63"/>
      <c r="BJ12" s="17">
        <f>IF(ISNA(MATCH(CONCATENATE(BJ$4,$A12),'Výsledková listina'!$R:$R,0)),"",INDEX('Výsledková listina'!$C:$C,MATCH(CONCATENATE(BJ$4,$A12),'Výsledková listina'!$R:$R,0),1))</f>
      </c>
      <c r="BK12" s="52">
        <f>IF(ISNA(MATCH(CONCATENATE(BJ$4,$A12),'Výsledková listina'!$R:$R,0)),"",INDEX('Výsledková listina'!$T:$T,MATCH(CONCATENATE(BJ$4,$A12),'Výsledková listina'!$R:$R,0),1))</f>
      </c>
      <c r="BL12" s="92"/>
      <c r="BM12" s="50">
        <f t="shared" si="12"/>
      </c>
      <c r="BN12" s="63"/>
      <c r="BO12" s="17">
        <f>IF(ISNA(MATCH(CONCATENATE(BO$4,$A12),'Výsledková listina'!$R:$R,0)),"",INDEX('Výsledková listina'!$C:$C,MATCH(CONCATENATE(BO$4,$A12),'Výsledková listina'!$R:$R,0),1))</f>
      </c>
      <c r="BP12" s="52">
        <f>IF(ISNA(MATCH(CONCATENATE(BO$4,$A12),'Výsledková listina'!$R:$R,0)),"",INDEX('Výsledková listina'!$T:$T,MATCH(CONCATENATE(BO$4,$A12),'Výsledková listina'!$R:$R,0),1))</f>
      </c>
      <c r="BQ12" s="92"/>
      <c r="BR12" s="50">
        <f t="shared" si="13"/>
      </c>
      <c r="BS12" s="63"/>
      <c r="BT12" s="17">
        <f>IF(ISNA(MATCH(CONCATENATE(BT$4,$A12),'Výsledková listina'!$R:$R,0)),"",INDEX('Výsledková listina'!$C:$C,MATCH(CONCATENATE(BT$4,$A12),'Výsledková listina'!$R:$R,0),1))</f>
      </c>
      <c r="BU12" s="52">
        <f>IF(ISNA(MATCH(CONCATENATE(BT$4,$A12),'Výsledková listina'!$R:$R,0)),"",INDEX('Výsledková listina'!$T:$T,MATCH(CONCATENATE(BT$4,$A12),'Výsledková listina'!$R:$R,0),1))</f>
      </c>
      <c r="BV12" s="92"/>
      <c r="BW12" s="50">
        <f t="shared" si="14"/>
      </c>
      <c r="BX12" s="63"/>
    </row>
    <row r="13" spans="1:76" s="10" customFormat="1" ht="34.5" customHeight="1">
      <c r="A13" s="5">
        <v>8</v>
      </c>
      <c r="B13" s="17" t="str">
        <f>IF(ISNA(MATCH(CONCATENATE(B$4,$A13),'Výsledková listina'!$R:$R,0)),"",INDEX('Výsledková listina'!$C:$C,MATCH(CONCATENATE(B$4,$A13),'Výsledková listina'!$R:$R,0),1))</f>
        <v>Mádle Petr</v>
      </c>
      <c r="C13" s="52" t="str">
        <f>IF(ISNA(MATCH(CONCATENATE(B$4,$A13),'Výsledková listina'!$R:$R,0)),"",INDEX('Výsledková listina'!$T:$T,MATCH(CONCATENATE(B$4,$A13),'Výsledková listina'!$R:$R,0),1))</f>
        <v>MO ČRS Třebechovice p/O</v>
      </c>
      <c r="D13" s="92">
        <v>1620</v>
      </c>
      <c r="E13" s="50">
        <f t="shared" si="0"/>
        <v>11</v>
      </c>
      <c r="F13" s="63"/>
      <c r="G13" s="17" t="str">
        <f>IF(ISNA(MATCH(CONCATENATE(G$4,$A13),'Výsledková listina'!$R:$R,0)),"",INDEX('Výsledková listina'!$C:$C,MATCH(CONCATENATE(G$4,$A13),'Výsledková listina'!$R:$R,0),1))</f>
        <v>Maštera Vojtěch</v>
      </c>
      <c r="H13" s="52" t="str">
        <f>IF(ISNA(MATCH(CONCATENATE(G$4,$A13),'Výsledková listina'!$R:$R,0)),"",INDEX('Výsledková listina'!$T:$T,MATCH(CONCATENATE(G$4,$A13),'Výsledková listina'!$R:$R,0),1))</f>
        <v>AWAS DRENNAN</v>
      </c>
      <c r="I13" s="92">
        <v>4290</v>
      </c>
      <c r="J13" s="50">
        <f t="shared" si="1"/>
        <v>6</v>
      </c>
      <c r="K13" s="63"/>
      <c r="L13" s="17" t="str">
        <f>IF(ISNA(MATCH(CONCATENATE(L$4,$A13),'Výsledková listina'!$R:$R,0)),"",INDEX('Výsledková listina'!$C:$C,MATCH(CONCATENATE(L$4,$A13),'Výsledková listina'!$R:$R,0),1))</f>
        <v>Průša Martin</v>
      </c>
      <c r="M13" s="52" t="str">
        <f>IF(ISNA(MATCH(CONCATENATE(L$4,$A13),'Výsledková listina'!$R:$R,0)),"",INDEX('Výsledková listina'!$T:$T,MATCH(CONCATENATE(L$4,$A13),'Výsledková listina'!$R:$R,0),1))</f>
        <v>MO ČRS Mirovice</v>
      </c>
      <c r="N13" s="92">
        <v>2280</v>
      </c>
      <c r="O13" s="50">
        <f t="shared" si="2"/>
        <v>9</v>
      </c>
      <c r="P13" s="63"/>
      <c r="Q13" s="17" t="str">
        <f>IF(ISNA(MATCH(CONCATENATE(Q$4,$A13),'Výsledková listina'!$R:$R,0)),"",INDEX('Výsledková listina'!$C:$C,MATCH(CONCATENATE(Q$4,$A13),'Výsledková listina'!$R:$R,0),1))</f>
        <v>Škubal Hanuš</v>
      </c>
      <c r="R13" s="52">
        <f>IF(ISNA(MATCH(CONCATENATE(Q$4,$A13),'Výsledková listina'!$R:$R,0)),"",INDEX('Výsledková listina'!$T:$T,MATCH(CONCATENATE(Q$4,$A13),'Výsledková listina'!$R:$R,0),1))</f>
      </c>
      <c r="S13" s="92">
        <v>900</v>
      </c>
      <c r="T13" s="50">
        <f t="shared" si="3"/>
        <v>10</v>
      </c>
      <c r="U13" s="63"/>
      <c r="V13" s="17" t="str">
        <f>IF(ISNA(MATCH(CONCATENATE(V$4,$A13),'Výsledková listina'!$R:$R,0)),"",INDEX('Výsledková listina'!$C:$C,MATCH(CONCATENATE(V$4,$A13),'Výsledková listina'!$R:$R,0),1))</f>
        <v>Hrazdil Jiří</v>
      </c>
      <c r="W13" s="52" t="str">
        <f>IF(ISNA(MATCH(CONCATENATE(V$4,$A13),'Výsledková listina'!$R:$R,0)),"",INDEX('Výsledková listina'!$T:$T,MATCH(CONCATENATE(V$4,$A13),'Výsledková listina'!$R:$R,0),1))</f>
        <v>MO MRS Brno</v>
      </c>
      <c r="X13" s="92">
        <v>1300</v>
      </c>
      <c r="Y13" s="50">
        <f t="shared" si="4"/>
        <v>11</v>
      </c>
      <c r="Z13" s="63"/>
      <c r="AA13" s="17">
        <f>IF(ISNA(MATCH(CONCATENATE(AA$4,$A13),'Výsledková listina'!$R:$R,0)),"",INDEX('Výsledková listina'!$C:$C,MATCH(CONCATENATE(AA$4,$A13),'Výsledková listina'!$R:$R,0),1))</f>
      </c>
      <c r="AB13" s="52">
        <f>IF(ISNA(MATCH(CONCATENATE(AA$4,$A13),'Výsledková listina'!$R:$R,0)),"",INDEX('Výsledková listina'!$T:$T,MATCH(CONCATENATE(AA$4,$A13),'Výsledková listina'!$R:$R,0),1))</f>
      </c>
      <c r="AC13" s="92"/>
      <c r="AD13" s="50">
        <f t="shared" si="5"/>
      </c>
      <c r="AE13" s="63"/>
      <c r="AF13" s="17">
        <f>IF(ISNA(MATCH(CONCATENATE(AF$4,$A13),'Výsledková listina'!$R:$R,0)),"",INDEX('Výsledková listina'!$C:$C,MATCH(CONCATENATE(AF$4,$A13),'Výsledková listina'!$R:$R,0),1))</f>
      </c>
      <c r="AG13" s="52">
        <f>IF(ISNA(MATCH(CONCATENATE(AF$4,$A13),'Výsledková listina'!$R:$R,0)),"",INDEX('Výsledková listina'!$T:$T,MATCH(CONCATENATE(AF$4,$A13),'Výsledková listina'!$R:$R,0),1))</f>
      </c>
      <c r="AH13" s="92"/>
      <c r="AI13" s="50">
        <f t="shared" si="6"/>
      </c>
      <c r="AJ13" s="63"/>
      <c r="AK13" s="17">
        <f>IF(ISNA(MATCH(CONCATENATE(AK$4,$A13),'Výsledková listina'!$R:$R,0)),"",INDEX('Výsledková listina'!$C:$C,MATCH(CONCATENATE(AK$4,$A13),'Výsledková listina'!$R:$R,0),1))</f>
      </c>
      <c r="AL13" s="52">
        <f>IF(ISNA(MATCH(CONCATENATE(AK$4,$A13),'Výsledková listina'!$R:$R,0)),"",INDEX('Výsledková listina'!$T:$T,MATCH(CONCATENATE(AK$4,$A13),'Výsledková listina'!$R:$R,0),1))</f>
      </c>
      <c r="AM13" s="92"/>
      <c r="AN13" s="50">
        <f t="shared" si="7"/>
      </c>
      <c r="AO13" s="63"/>
      <c r="AP13" s="17">
        <f>IF(ISNA(MATCH(CONCATENATE(AP$4,$A13),'Výsledková listina'!$R:$R,0)),"",INDEX('Výsledková listina'!$C:$C,MATCH(CONCATENATE(AP$4,$A13),'Výsledková listina'!$R:$R,0),1))</f>
      </c>
      <c r="AQ13" s="52">
        <f>IF(ISNA(MATCH(CONCATENATE(AP$4,$A13),'Výsledková listina'!$R:$R,0)),"",INDEX('Výsledková listina'!$T:$T,MATCH(CONCATENATE(AP$4,$A13),'Výsledková listina'!$R:$R,0),1))</f>
      </c>
      <c r="AR13" s="92"/>
      <c r="AS13" s="50">
        <f t="shared" si="8"/>
      </c>
      <c r="AT13" s="63"/>
      <c r="AU13" s="17">
        <f>IF(ISNA(MATCH(CONCATENATE(AU$4,$A13),'Výsledková listina'!$R:$R,0)),"",INDEX('Výsledková listina'!$C:$C,MATCH(CONCATENATE(AU$4,$A13),'Výsledková listina'!$R:$R,0),1))</f>
      </c>
      <c r="AV13" s="52">
        <f>IF(ISNA(MATCH(CONCATENATE(AU$4,$A13),'Výsledková listina'!$R:$R,0)),"",INDEX('Výsledková listina'!$T:$T,MATCH(CONCATENATE(AU$4,$A13),'Výsledková listina'!$R:$R,0),1))</f>
      </c>
      <c r="AW13" s="92"/>
      <c r="AX13" s="50">
        <f t="shared" si="9"/>
      </c>
      <c r="AY13" s="63"/>
      <c r="AZ13" s="17">
        <f>IF(ISNA(MATCH(CONCATENATE(AZ$4,$A13),'Výsledková listina'!$R:$R,0)),"",INDEX('Výsledková listina'!$C:$C,MATCH(CONCATENATE(AZ$4,$A13),'Výsledková listina'!$R:$R,0),1))</f>
      </c>
      <c r="BA13" s="52">
        <f>IF(ISNA(MATCH(CONCATENATE(AZ$4,$A13),'Výsledková listina'!$R:$R,0)),"",INDEX('Výsledková listina'!$T:$T,MATCH(CONCATENATE(AZ$4,$A13),'Výsledková listina'!$R:$R,0),1))</f>
      </c>
      <c r="BB13" s="92"/>
      <c r="BC13" s="50">
        <f t="shared" si="10"/>
      </c>
      <c r="BD13" s="63"/>
      <c r="BE13" s="17">
        <f>IF(ISNA(MATCH(CONCATENATE(BE$4,$A13),'Výsledková listina'!$R:$R,0)),"",INDEX('Výsledková listina'!$C:$C,MATCH(CONCATENATE(BE$4,$A13),'Výsledková listina'!$R:$R,0),1))</f>
      </c>
      <c r="BF13" s="52">
        <f>IF(ISNA(MATCH(CONCATENATE(BE$4,$A13),'Výsledková listina'!$R:$R,0)),"",INDEX('Výsledková listina'!$T:$T,MATCH(CONCATENATE(BE$4,$A13),'Výsledková listina'!$R:$R,0),1))</f>
      </c>
      <c r="BG13" s="92"/>
      <c r="BH13" s="50">
        <f t="shared" si="11"/>
      </c>
      <c r="BI13" s="63"/>
      <c r="BJ13" s="17">
        <f>IF(ISNA(MATCH(CONCATENATE(BJ$4,$A13),'Výsledková listina'!$R:$R,0)),"",INDEX('Výsledková listina'!$C:$C,MATCH(CONCATENATE(BJ$4,$A13),'Výsledková listina'!$R:$R,0),1))</f>
      </c>
      <c r="BK13" s="52">
        <f>IF(ISNA(MATCH(CONCATENATE(BJ$4,$A13),'Výsledková listina'!$R:$R,0)),"",INDEX('Výsledková listina'!$T:$T,MATCH(CONCATENATE(BJ$4,$A13),'Výsledková listina'!$R:$R,0),1))</f>
      </c>
      <c r="BL13" s="92"/>
      <c r="BM13" s="50">
        <f t="shared" si="12"/>
      </c>
      <c r="BN13" s="63"/>
      <c r="BO13" s="17">
        <f>IF(ISNA(MATCH(CONCATENATE(BO$4,$A13),'Výsledková listina'!$R:$R,0)),"",INDEX('Výsledková listina'!$C:$C,MATCH(CONCATENATE(BO$4,$A13),'Výsledková listina'!$R:$R,0),1))</f>
      </c>
      <c r="BP13" s="52">
        <f>IF(ISNA(MATCH(CONCATENATE(BO$4,$A13),'Výsledková listina'!$R:$R,0)),"",INDEX('Výsledková listina'!$T:$T,MATCH(CONCATENATE(BO$4,$A13),'Výsledková listina'!$R:$R,0),1))</f>
      </c>
      <c r="BQ13" s="92"/>
      <c r="BR13" s="50">
        <f t="shared" si="13"/>
      </c>
      <c r="BS13" s="63"/>
      <c r="BT13" s="17">
        <f>IF(ISNA(MATCH(CONCATENATE(BT$4,$A13),'Výsledková listina'!$R:$R,0)),"",INDEX('Výsledková listina'!$C:$C,MATCH(CONCATENATE(BT$4,$A13),'Výsledková listina'!$R:$R,0),1))</f>
      </c>
      <c r="BU13" s="52">
        <f>IF(ISNA(MATCH(CONCATENATE(BT$4,$A13),'Výsledková listina'!$R:$R,0)),"",INDEX('Výsledková listina'!$T:$T,MATCH(CONCATENATE(BT$4,$A13),'Výsledková listina'!$R:$R,0),1))</f>
      </c>
      <c r="BV13" s="92"/>
      <c r="BW13" s="50">
        <f t="shared" si="14"/>
      </c>
      <c r="BX13" s="63"/>
    </row>
    <row r="14" spans="1:76" s="10" customFormat="1" ht="34.5" customHeight="1">
      <c r="A14" s="5">
        <v>9</v>
      </c>
      <c r="B14" s="17" t="str">
        <f>IF(ISNA(MATCH(CONCATENATE(B$4,$A14),'Výsledková listina'!$R:$R,0)),"",INDEX('Výsledková listina'!$C:$C,MATCH(CONCATENATE(B$4,$A14),'Výsledková listina'!$R:$R,0),1))</f>
        <v>Vyslyšel Vladimír ml.</v>
      </c>
      <c r="C14" s="52" t="str">
        <f>IF(ISNA(MATCH(CONCATENATE(B$4,$A14),'Výsledková listina'!$R:$R,0)),"",INDEX('Výsledková listina'!$T:$T,MATCH(CONCATENATE(B$4,$A14),'Výsledková listina'!$R:$R,0),1))</f>
        <v>MO ČRS Plzeň</v>
      </c>
      <c r="D14" s="92">
        <v>3320</v>
      </c>
      <c r="E14" s="50">
        <f t="shared" si="0"/>
        <v>8</v>
      </c>
      <c r="F14" s="63"/>
      <c r="G14" s="17" t="str">
        <f>IF(ISNA(MATCH(CONCATENATE(G$4,$A14),'Výsledková listina'!$R:$R,0)),"",INDEX('Výsledková listina'!$C:$C,MATCH(CONCATENATE(G$4,$A14),'Výsledková listina'!$R:$R,0),1))</f>
        <v>Klásek Petr</v>
      </c>
      <c r="H14" s="52" t="str">
        <f>IF(ISNA(MATCH(CONCATENATE(G$4,$A14),'Výsledková listina'!$R:$R,0)),"",INDEX('Výsledková listina'!$T:$T,MATCH(CONCATENATE(G$4,$A14),'Výsledková listina'!$R:$R,0),1))</f>
        <v>RSK Crazy Boys</v>
      </c>
      <c r="I14" s="92">
        <v>7880</v>
      </c>
      <c r="J14" s="50">
        <f t="shared" si="1"/>
        <v>2</v>
      </c>
      <c r="K14" s="63"/>
      <c r="L14" s="17" t="str">
        <f>IF(ISNA(MATCH(CONCATENATE(L$4,$A14),'Výsledková listina'!$R:$R,0)),"",INDEX('Výsledková listina'!$C:$C,MATCH(CONCATENATE(L$4,$A14),'Výsledková listina'!$R:$R,0),1))</f>
        <v>Ovsíková Tereza</v>
      </c>
      <c r="M14" s="52" t="str">
        <f>IF(ISNA(MATCH(CONCATENATE(L$4,$A14),'Výsledková listina'!$R:$R,0)),"",INDEX('Výsledková listina'!$T:$T,MATCH(CONCATENATE(L$4,$A14),'Výsledková listina'!$R:$R,0),1))</f>
        <v>MO ČRS Březnice</v>
      </c>
      <c r="N14" s="92">
        <v>1000</v>
      </c>
      <c r="O14" s="50">
        <f t="shared" si="2"/>
        <v>12</v>
      </c>
      <c r="P14" s="63"/>
      <c r="Q14" s="17" t="str">
        <f>IF(ISNA(MATCH(CONCATENATE(Q$4,$A14),'Výsledková listina'!$R:$R,0)),"",INDEX('Výsledková listina'!$C:$C,MATCH(CONCATENATE(Q$4,$A14),'Výsledková listina'!$R:$R,0),1))</f>
        <v>Bárta Jakub</v>
      </c>
      <c r="R14" s="52" t="str">
        <f>IF(ISNA(MATCH(CONCATENATE(Q$4,$A14),'Výsledková listina'!$R:$R,0)),"",INDEX('Výsledková listina'!$T:$T,MATCH(CONCATENATE(Q$4,$A14),'Výsledková listina'!$R:$R,0),1))</f>
        <v>MO ČRS Přeštice</v>
      </c>
      <c r="S14" s="92">
        <v>4570</v>
      </c>
      <c r="T14" s="50">
        <f t="shared" si="3"/>
        <v>3</v>
      </c>
      <c r="U14" s="63"/>
      <c r="V14" s="17" t="str">
        <f>IF(ISNA(MATCH(CONCATENATE(V$4,$A14),'Výsledková listina'!$R:$R,0)),"",INDEX('Výsledková listina'!$C:$C,MATCH(CONCATENATE(V$4,$A14),'Výsledková listina'!$R:$R,0),1))</f>
        <v>Koukal Martin st.</v>
      </c>
      <c r="W14" s="52" t="str">
        <f>IF(ISNA(MATCH(CONCATENATE(V$4,$A14),'Výsledková listina'!$R:$R,0)),"",INDEX('Výsledková listina'!$T:$T,MATCH(CONCATENATE(V$4,$A14),'Výsledková listina'!$R:$R,0),1))</f>
        <v>MO ČRS Loštice</v>
      </c>
      <c r="X14" s="92">
        <v>1440</v>
      </c>
      <c r="Y14" s="50">
        <f t="shared" si="4"/>
        <v>10</v>
      </c>
      <c r="Z14" s="63"/>
      <c r="AA14" s="17">
        <f>IF(ISNA(MATCH(CONCATENATE(AA$4,$A14),'Výsledková listina'!$R:$R,0)),"",INDEX('Výsledková listina'!$C:$C,MATCH(CONCATENATE(AA$4,$A14),'Výsledková listina'!$R:$R,0),1))</f>
      </c>
      <c r="AB14" s="52">
        <f>IF(ISNA(MATCH(CONCATENATE(AA$4,$A14),'Výsledková listina'!$R:$R,0)),"",INDEX('Výsledková listina'!$T:$T,MATCH(CONCATENATE(AA$4,$A14),'Výsledková listina'!$R:$R,0),1))</f>
      </c>
      <c r="AC14" s="92"/>
      <c r="AD14" s="50">
        <f t="shared" si="5"/>
      </c>
      <c r="AE14" s="63"/>
      <c r="AF14" s="17">
        <f>IF(ISNA(MATCH(CONCATENATE(AF$4,$A14),'Výsledková listina'!$R:$R,0)),"",INDEX('Výsledková listina'!$C:$C,MATCH(CONCATENATE(AF$4,$A14),'Výsledková listina'!$R:$R,0),1))</f>
      </c>
      <c r="AG14" s="52">
        <f>IF(ISNA(MATCH(CONCATENATE(AF$4,$A14),'Výsledková listina'!$R:$R,0)),"",INDEX('Výsledková listina'!$T:$T,MATCH(CONCATENATE(AF$4,$A14),'Výsledková listina'!$R:$R,0),1))</f>
      </c>
      <c r="AH14" s="92"/>
      <c r="AI14" s="50">
        <f t="shared" si="6"/>
      </c>
      <c r="AJ14" s="63"/>
      <c r="AK14" s="17">
        <f>IF(ISNA(MATCH(CONCATENATE(AK$4,$A14),'Výsledková listina'!$R:$R,0)),"",INDEX('Výsledková listina'!$C:$C,MATCH(CONCATENATE(AK$4,$A14),'Výsledková listina'!$R:$R,0),1))</f>
      </c>
      <c r="AL14" s="52">
        <f>IF(ISNA(MATCH(CONCATENATE(AK$4,$A14),'Výsledková listina'!$R:$R,0)),"",INDEX('Výsledková listina'!$T:$T,MATCH(CONCATENATE(AK$4,$A14),'Výsledková listina'!$R:$R,0),1))</f>
      </c>
      <c r="AM14" s="92"/>
      <c r="AN14" s="50">
        <f t="shared" si="7"/>
      </c>
      <c r="AO14" s="63"/>
      <c r="AP14" s="17">
        <f>IF(ISNA(MATCH(CONCATENATE(AP$4,$A14),'Výsledková listina'!$R:$R,0)),"",INDEX('Výsledková listina'!$C:$C,MATCH(CONCATENATE(AP$4,$A14),'Výsledková listina'!$R:$R,0),1))</f>
      </c>
      <c r="AQ14" s="52">
        <f>IF(ISNA(MATCH(CONCATENATE(AP$4,$A14),'Výsledková listina'!$R:$R,0)),"",INDEX('Výsledková listina'!$T:$T,MATCH(CONCATENATE(AP$4,$A14),'Výsledková listina'!$R:$R,0),1))</f>
      </c>
      <c r="AR14" s="92"/>
      <c r="AS14" s="50">
        <f t="shared" si="8"/>
      </c>
      <c r="AT14" s="63"/>
      <c r="AU14" s="17">
        <f>IF(ISNA(MATCH(CONCATENATE(AU$4,$A14),'Výsledková listina'!$R:$R,0)),"",INDEX('Výsledková listina'!$C:$C,MATCH(CONCATENATE(AU$4,$A14),'Výsledková listina'!$R:$R,0),1))</f>
      </c>
      <c r="AV14" s="52">
        <f>IF(ISNA(MATCH(CONCATENATE(AU$4,$A14),'Výsledková listina'!$R:$R,0)),"",INDEX('Výsledková listina'!$T:$T,MATCH(CONCATENATE(AU$4,$A14),'Výsledková listina'!$R:$R,0),1))</f>
      </c>
      <c r="AW14" s="92"/>
      <c r="AX14" s="50">
        <f t="shared" si="9"/>
      </c>
      <c r="AY14" s="63"/>
      <c r="AZ14" s="17">
        <f>IF(ISNA(MATCH(CONCATENATE(AZ$4,$A14),'Výsledková listina'!$R:$R,0)),"",INDEX('Výsledková listina'!$C:$C,MATCH(CONCATENATE(AZ$4,$A14),'Výsledková listina'!$R:$R,0),1))</f>
      </c>
      <c r="BA14" s="52">
        <f>IF(ISNA(MATCH(CONCATENATE(AZ$4,$A14),'Výsledková listina'!$R:$R,0)),"",INDEX('Výsledková listina'!$T:$T,MATCH(CONCATENATE(AZ$4,$A14),'Výsledková listina'!$R:$R,0),1))</f>
      </c>
      <c r="BB14" s="92"/>
      <c r="BC14" s="50">
        <f t="shared" si="10"/>
      </c>
      <c r="BD14" s="63"/>
      <c r="BE14" s="17">
        <f>IF(ISNA(MATCH(CONCATENATE(BE$4,$A14),'Výsledková listina'!$R:$R,0)),"",INDEX('Výsledková listina'!$C:$C,MATCH(CONCATENATE(BE$4,$A14),'Výsledková listina'!$R:$R,0),1))</f>
      </c>
      <c r="BF14" s="52">
        <f>IF(ISNA(MATCH(CONCATENATE(BE$4,$A14),'Výsledková listina'!$R:$R,0)),"",INDEX('Výsledková listina'!$T:$T,MATCH(CONCATENATE(BE$4,$A14),'Výsledková listina'!$R:$R,0),1))</f>
      </c>
      <c r="BG14" s="92"/>
      <c r="BH14" s="50">
        <f t="shared" si="11"/>
      </c>
      <c r="BI14" s="63"/>
      <c r="BJ14" s="17">
        <f>IF(ISNA(MATCH(CONCATENATE(BJ$4,$A14),'Výsledková listina'!$R:$R,0)),"",INDEX('Výsledková listina'!$C:$C,MATCH(CONCATENATE(BJ$4,$A14),'Výsledková listina'!$R:$R,0),1))</f>
      </c>
      <c r="BK14" s="52">
        <f>IF(ISNA(MATCH(CONCATENATE(BJ$4,$A14),'Výsledková listina'!$R:$R,0)),"",INDEX('Výsledková listina'!$T:$T,MATCH(CONCATENATE(BJ$4,$A14),'Výsledková listina'!$R:$R,0),1))</f>
      </c>
      <c r="BL14" s="92"/>
      <c r="BM14" s="50">
        <f t="shared" si="12"/>
      </c>
      <c r="BN14" s="63"/>
      <c r="BO14" s="17">
        <f>IF(ISNA(MATCH(CONCATENATE(BO$4,$A14),'Výsledková listina'!$R:$R,0)),"",INDEX('Výsledková listina'!$C:$C,MATCH(CONCATENATE(BO$4,$A14),'Výsledková listina'!$R:$R,0),1))</f>
      </c>
      <c r="BP14" s="52">
        <f>IF(ISNA(MATCH(CONCATENATE(BO$4,$A14),'Výsledková listina'!$R:$R,0)),"",INDEX('Výsledková listina'!$T:$T,MATCH(CONCATENATE(BO$4,$A14),'Výsledková listina'!$R:$R,0),1))</f>
      </c>
      <c r="BQ14" s="92"/>
      <c r="BR14" s="50">
        <f t="shared" si="13"/>
      </c>
      <c r="BS14" s="63"/>
      <c r="BT14" s="17">
        <f>IF(ISNA(MATCH(CONCATENATE(BT$4,$A14),'Výsledková listina'!$R:$R,0)),"",INDEX('Výsledková listina'!$C:$C,MATCH(CONCATENATE(BT$4,$A14),'Výsledková listina'!$R:$R,0),1))</f>
      </c>
      <c r="BU14" s="52">
        <f>IF(ISNA(MATCH(CONCATENATE(BT$4,$A14),'Výsledková listina'!$R:$R,0)),"",INDEX('Výsledková listina'!$T:$T,MATCH(CONCATENATE(BT$4,$A14),'Výsledková listina'!$R:$R,0),1))</f>
      </c>
      <c r="BV14" s="92"/>
      <c r="BW14" s="50">
        <f t="shared" si="14"/>
      </c>
      <c r="BX14" s="63"/>
    </row>
    <row r="15" spans="1:76" s="10" customFormat="1" ht="34.5" customHeight="1">
      <c r="A15" s="5">
        <v>10</v>
      </c>
      <c r="B15" s="17" t="str">
        <f>IF(ISNA(MATCH(CONCATENATE(B$4,$A15),'Výsledková listina'!$R:$R,0)),"",INDEX('Výsledková listina'!$C:$C,MATCH(CONCATENATE(B$4,$A15),'Výsledková listina'!$R:$R,0),1))</f>
        <v>Kostka Jaroslav</v>
      </c>
      <c r="C15" s="52" t="str">
        <f>IF(ISNA(MATCH(CONCATENATE(B$4,$A15),'Výsledková listina'!$R:$R,0)),"",INDEX('Výsledková listina'!$T:$T,MATCH(CONCATENATE(B$4,$A15),'Výsledková listina'!$R:$R,0),1))</f>
        <v>MO ČRS J.Hradec</v>
      </c>
      <c r="D15" s="92">
        <v>4390</v>
      </c>
      <c r="E15" s="50">
        <f t="shared" si="0"/>
        <v>6</v>
      </c>
      <c r="F15" s="63"/>
      <c r="G15" s="17" t="str">
        <f>IF(ISNA(MATCH(CONCATENATE(G$4,$A15),'Výsledková listina'!$R:$R,0)),"",INDEX('Výsledková listina'!$C:$C,MATCH(CONCATENATE(G$4,$A15),'Výsledková listina'!$R:$R,0),1))</f>
        <v>Lamač František</v>
      </c>
      <c r="H15" s="52" t="str">
        <f>IF(ISNA(MATCH(CONCATENATE(G$4,$A15),'Výsledková listina'!$R:$R,0)),"",INDEX('Výsledková listina'!$T:$T,MATCH(CONCATENATE(G$4,$A15),'Výsledková listina'!$R:$R,0),1))</f>
        <v>Trabucco team ČR</v>
      </c>
      <c r="I15" s="92">
        <v>5900</v>
      </c>
      <c r="J15" s="50">
        <f t="shared" si="1"/>
        <v>3</v>
      </c>
      <c r="K15" s="63"/>
      <c r="L15" s="17" t="str">
        <f>IF(ISNA(MATCH(CONCATENATE(L$4,$A15),'Výsledková listina'!$R:$R,0)),"",INDEX('Výsledková listina'!$C:$C,MATCH(CONCATENATE(L$4,$A15),'Výsledková listina'!$R:$R,0),1))</f>
        <v>Omamik Ján</v>
      </c>
      <c r="M15" s="52" t="str">
        <f>IF(ISNA(MATCH(CONCATENATE(L$4,$A15),'Výsledková listina'!$R:$R,0)),"",INDEX('Výsledková listina'!$T:$T,MATCH(CONCATENATE(L$4,$A15),'Výsledková listina'!$R:$R,0),1))</f>
        <v>MO ČRS Plzeň</v>
      </c>
      <c r="N15" s="92">
        <v>1170</v>
      </c>
      <c r="O15" s="50">
        <f t="shared" si="2"/>
        <v>11</v>
      </c>
      <c r="P15" s="63"/>
      <c r="Q15" s="17" t="str">
        <f>IF(ISNA(MATCH(CONCATENATE(Q$4,$A15),'Výsledková listina'!$R:$R,0)),"",INDEX('Výsledková listina'!$C:$C,MATCH(CONCATENATE(Q$4,$A15),'Výsledková listina'!$R:$R,0),1))</f>
        <v>Pekař Jaroslav</v>
      </c>
      <c r="R15" s="52" t="str">
        <f>IF(ISNA(MATCH(CONCATENATE(Q$4,$A15),'Výsledková listina'!$R:$R,0)),"",INDEX('Výsledková listina'!$T:$T,MATCH(CONCATENATE(Q$4,$A15),'Výsledková listina'!$R:$R,0),1))</f>
        <v>MO ČRS J.Hradec</v>
      </c>
      <c r="S15" s="92">
        <v>1460</v>
      </c>
      <c r="T15" s="50">
        <f t="shared" si="3"/>
        <v>9</v>
      </c>
      <c r="U15" s="63"/>
      <c r="V15" s="17" t="str">
        <f>IF(ISNA(MATCH(CONCATENATE(V$4,$A15),'Výsledková listina'!$R:$R,0)),"",INDEX('Výsledková listina'!$C:$C,MATCH(CONCATENATE(V$4,$A15),'Výsledková listina'!$R:$R,0),1))</f>
        <v>Štiková Jana</v>
      </c>
      <c r="W15" s="52" t="str">
        <f>IF(ISNA(MATCH(CONCATENATE(V$4,$A15),'Výsledková listina'!$R:$R,0)),"",INDEX('Výsledková listina'!$T:$T,MATCH(CONCATENATE(V$4,$A15),'Výsledková listina'!$R:$R,0),1))</f>
        <v>MO ČRS Pha 4 - Nusle</v>
      </c>
      <c r="X15" s="92">
        <v>4760</v>
      </c>
      <c r="Y15" s="50">
        <f t="shared" si="4"/>
        <v>5</v>
      </c>
      <c r="Z15" s="63"/>
      <c r="AA15" s="17">
        <f>IF(ISNA(MATCH(CONCATENATE(AA$4,$A15),'Výsledková listina'!$R:$R,0)),"",INDEX('Výsledková listina'!$C:$C,MATCH(CONCATENATE(AA$4,$A15),'Výsledková listina'!$R:$R,0),1))</f>
      </c>
      <c r="AB15" s="52">
        <f>IF(ISNA(MATCH(CONCATENATE(AA$4,$A15),'Výsledková listina'!$R:$R,0)),"",INDEX('Výsledková listina'!$T:$T,MATCH(CONCATENATE(AA$4,$A15),'Výsledková listina'!$R:$R,0),1))</f>
      </c>
      <c r="AC15" s="92"/>
      <c r="AD15" s="50">
        <f t="shared" si="5"/>
      </c>
      <c r="AE15" s="63"/>
      <c r="AF15" s="17">
        <f>IF(ISNA(MATCH(CONCATENATE(AF$4,$A15),'Výsledková listina'!$R:$R,0)),"",INDEX('Výsledková listina'!$C:$C,MATCH(CONCATENATE(AF$4,$A15),'Výsledková listina'!$R:$R,0),1))</f>
      </c>
      <c r="AG15" s="52">
        <f>IF(ISNA(MATCH(CONCATENATE(AF$4,$A15),'Výsledková listina'!$R:$R,0)),"",INDEX('Výsledková listina'!$T:$T,MATCH(CONCATENATE(AF$4,$A15),'Výsledková listina'!$R:$R,0),1))</f>
      </c>
      <c r="AH15" s="92"/>
      <c r="AI15" s="50">
        <f t="shared" si="6"/>
      </c>
      <c r="AJ15" s="63"/>
      <c r="AK15" s="17">
        <f>IF(ISNA(MATCH(CONCATENATE(AK$4,$A15),'Výsledková listina'!$R:$R,0)),"",INDEX('Výsledková listina'!$C:$C,MATCH(CONCATENATE(AK$4,$A15),'Výsledková listina'!$R:$R,0),1))</f>
      </c>
      <c r="AL15" s="52">
        <f>IF(ISNA(MATCH(CONCATENATE(AK$4,$A15),'Výsledková listina'!$R:$R,0)),"",INDEX('Výsledková listina'!$T:$T,MATCH(CONCATENATE(AK$4,$A15),'Výsledková listina'!$R:$R,0),1))</f>
      </c>
      <c r="AM15" s="92"/>
      <c r="AN15" s="50">
        <f t="shared" si="7"/>
      </c>
      <c r="AO15" s="63"/>
      <c r="AP15" s="17">
        <f>IF(ISNA(MATCH(CONCATENATE(AP$4,$A15),'Výsledková listina'!$R:$R,0)),"",INDEX('Výsledková listina'!$C:$C,MATCH(CONCATENATE(AP$4,$A15),'Výsledková listina'!$R:$R,0),1))</f>
      </c>
      <c r="AQ15" s="52">
        <f>IF(ISNA(MATCH(CONCATENATE(AP$4,$A15),'Výsledková listina'!$R:$R,0)),"",INDEX('Výsledková listina'!$T:$T,MATCH(CONCATENATE(AP$4,$A15),'Výsledková listina'!$R:$R,0),1))</f>
      </c>
      <c r="AR15" s="92"/>
      <c r="AS15" s="50">
        <f t="shared" si="8"/>
      </c>
      <c r="AT15" s="63"/>
      <c r="AU15" s="17">
        <f>IF(ISNA(MATCH(CONCATENATE(AU$4,$A15),'Výsledková listina'!$R:$R,0)),"",INDEX('Výsledková listina'!$C:$C,MATCH(CONCATENATE(AU$4,$A15),'Výsledková listina'!$R:$R,0),1))</f>
      </c>
      <c r="AV15" s="52">
        <f>IF(ISNA(MATCH(CONCATENATE(AU$4,$A15),'Výsledková listina'!$R:$R,0)),"",INDEX('Výsledková listina'!$T:$T,MATCH(CONCATENATE(AU$4,$A15),'Výsledková listina'!$R:$R,0),1))</f>
      </c>
      <c r="AW15" s="92"/>
      <c r="AX15" s="50">
        <f t="shared" si="9"/>
      </c>
      <c r="AY15" s="63"/>
      <c r="AZ15" s="17">
        <f>IF(ISNA(MATCH(CONCATENATE(AZ$4,$A15),'Výsledková listina'!$R:$R,0)),"",INDEX('Výsledková listina'!$C:$C,MATCH(CONCATENATE(AZ$4,$A15),'Výsledková listina'!$R:$R,0),1))</f>
      </c>
      <c r="BA15" s="52">
        <f>IF(ISNA(MATCH(CONCATENATE(AZ$4,$A15),'Výsledková listina'!$R:$R,0)),"",INDEX('Výsledková listina'!$T:$T,MATCH(CONCATENATE(AZ$4,$A15),'Výsledková listina'!$R:$R,0),1))</f>
      </c>
      <c r="BB15" s="92"/>
      <c r="BC15" s="50">
        <f t="shared" si="10"/>
      </c>
      <c r="BD15" s="63"/>
      <c r="BE15" s="17">
        <f>IF(ISNA(MATCH(CONCATENATE(BE$4,$A15),'Výsledková listina'!$R:$R,0)),"",INDEX('Výsledková listina'!$C:$C,MATCH(CONCATENATE(BE$4,$A15),'Výsledková listina'!$R:$R,0),1))</f>
      </c>
      <c r="BF15" s="52">
        <f>IF(ISNA(MATCH(CONCATENATE(BE$4,$A15),'Výsledková listina'!$R:$R,0)),"",INDEX('Výsledková listina'!$T:$T,MATCH(CONCATENATE(BE$4,$A15),'Výsledková listina'!$R:$R,0),1))</f>
      </c>
      <c r="BG15" s="92"/>
      <c r="BH15" s="50">
        <f t="shared" si="11"/>
      </c>
      <c r="BI15" s="63"/>
      <c r="BJ15" s="17">
        <f>IF(ISNA(MATCH(CONCATENATE(BJ$4,$A15),'Výsledková listina'!$R:$R,0)),"",INDEX('Výsledková listina'!$C:$C,MATCH(CONCATENATE(BJ$4,$A15),'Výsledková listina'!$R:$R,0),1))</f>
      </c>
      <c r="BK15" s="52">
        <f>IF(ISNA(MATCH(CONCATENATE(BJ$4,$A15),'Výsledková listina'!$R:$R,0)),"",INDEX('Výsledková listina'!$T:$T,MATCH(CONCATENATE(BJ$4,$A15),'Výsledková listina'!$R:$R,0),1))</f>
      </c>
      <c r="BL15" s="92"/>
      <c r="BM15" s="50">
        <f t="shared" si="12"/>
      </c>
      <c r="BN15" s="63"/>
      <c r="BO15" s="17">
        <f>IF(ISNA(MATCH(CONCATENATE(BO$4,$A15),'Výsledková listina'!$R:$R,0)),"",INDEX('Výsledková listina'!$C:$C,MATCH(CONCATENATE(BO$4,$A15),'Výsledková listina'!$R:$R,0),1))</f>
      </c>
      <c r="BP15" s="52">
        <f>IF(ISNA(MATCH(CONCATENATE(BO$4,$A15),'Výsledková listina'!$R:$R,0)),"",INDEX('Výsledková listina'!$T:$T,MATCH(CONCATENATE(BO$4,$A15),'Výsledková listina'!$R:$R,0),1))</f>
      </c>
      <c r="BQ15" s="92"/>
      <c r="BR15" s="50">
        <f t="shared" si="13"/>
      </c>
      <c r="BS15" s="63"/>
      <c r="BT15" s="17">
        <f>IF(ISNA(MATCH(CONCATENATE(BT$4,$A15),'Výsledková listina'!$R:$R,0)),"",INDEX('Výsledková listina'!$C:$C,MATCH(CONCATENATE(BT$4,$A15),'Výsledková listina'!$R:$R,0),1))</f>
      </c>
      <c r="BU15" s="52">
        <f>IF(ISNA(MATCH(CONCATENATE(BT$4,$A15),'Výsledková listina'!$R:$R,0)),"",INDEX('Výsledková listina'!$T:$T,MATCH(CONCATENATE(BT$4,$A15),'Výsledková listina'!$R:$R,0),1))</f>
      </c>
      <c r="BV15" s="92"/>
      <c r="BW15" s="50">
        <f t="shared" si="14"/>
      </c>
      <c r="BX15" s="63"/>
    </row>
    <row r="16" spans="1:76" s="10" customFormat="1" ht="34.5" customHeight="1">
      <c r="A16" s="5">
        <v>11</v>
      </c>
      <c r="B16" s="17" t="str">
        <f>IF(ISNA(MATCH(CONCATENATE(B$4,$A16),'Výsledková listina'!$R:$R,0)),"",INDEX('Výsledková listina'!$C:$C,MATCH(CONCATENATE(B$4,$A16),'Výsledková listina'!$R:$R,0),1))</f>
        <v>Rašek Martin</v>
      </c>
      <c r="C16" s="52" t="str">
        <f>IF(ISNA(MATCH(CONCATENATE(B$4,$A16),'Výsledková listina'!$R:$R,0)),"",INDEX('Výsledková listina'!$T:$T,MATCH(CONCATENATE(B$4,$A16),'Výsledková listina'!$R:$R,0),1))</f>
        <v>Tubertini Match Team</v>
      </c>
      <c r="D16" s="92">
        <v>4120</v>
      </c>
      <c r="E16" s="50">
        <f t="shared" si="0"/>
        <v>7</v>
      </c>
      <c r="F16" s="63"/>
      <c r="G16" s="17" t="str">
        <f>IF(ISNA(MATCH(CONCATENATE(G$4,$A16),'Výsledková listina'!$R:$R,0)),"",INDEX('Výsledková listina'!$C:$C,MATCH(CONCATENATE(G$4,$A16),'Výsledková listina'!$R:$R,0),1))</f>
        <v>Polovic Ladislav</v>
      </c>
      <c r="H16" s="52" t="str">
        <f>IF(ISNA(MATCH(CONCATENATE(G$4,$A16),'Výsledková listina'!$R:$R,0)),"",INDEX('Výsledková listina'!$T:$T,MATCH(CONCATENATE(G$4,$A16),'Výsledková listina'!$R:$R,0),1))</f>
        <v>AWAS DRENNAN</v>
      </c>
      <c r="I16" s="92">
        <v>4620</v>
      </c>
      <c r="J16" s="50">
        <f t="shared" si="1"/>
        <v>5</v>
      </c>
      <c r="K16" s="63"/>
      <c r="L16" s="17" t="str">
        <f>IF(ISNA(MATCH(CONCATENATE(L$4,$A16),'Výsledková listina'!$R:$R,0)),"",INDEX('Výsledková listina'!$C:$C,MATCH(CONCATENATE(L$4,$A16),'Výsledková listina'!$R:$R,0),1))</f>
        <v>Syrovátka Pavel</v>
      </c>
      <c r="M16" s="52" t="str">
        <f>IF(ISNA(MATCH(CONCATENATE(L$4,$A16),'Výsledková listina'!$R:$R,0)),"",INDEX('Výsledková listina'!$T:$T,MATCH(CONCATENATE(L$4,$A16),'Výsledková listina'!$R:$R,0),1))</f>
        <v>MO ČRS Plaňany Colmic</v>
      </c>
      <c r="N16" s="92">
        <v>3820</v>
      </c>
      <c r="O16" s="50">
        <f t="shared" si="2"/>
        <v>2</v>
      </c>
      <c r="P16" s="63"/>
      <c r="Q16" s="17" t="str">
        <f>IF(ISNA(MATCH(CONCATENATE(Q$4,$A16),'Výsledková listina'!$R:$R,0)),"",INDEX('Výsledková listina'!$C:$C,MATCH(CONCATENATE(Q$4,$A16),'Výsledková listina'!$R:$R,0),1))</f>
        <v>Žigo Ladislav Ing.</v>
      </c>
      <c r="R16" s="52" t="str">
        <f>IF(ISNA(MATCH(CONCATENATE(Q$4,$A16),'Výsledková listina'!$R:$R,0)),"",INDEX('Výsledková listina'!$T:$T,MATCH(CONCATENATE(Q$4,$A16),'Výsledková listina'!$R:$R,0),1))</f>
        <v>MILO Loštice</v>
      </c>
      <c r="S16" s="92">
        <v>7160</v>
      </c>
      <c r="T16" s="50">
        <f t="shared" si="3"/>
        <v>2</v>
      </c>
      <c r="U16" s="63"/>
      <c r="V16" s="17" t="str">
        <f>IF(ISNA(MATCH(CONCATENATE(V$4,$A16),'Výsledková listina'!$R:$R,0)),"",INDEX('Výsledková listina'!$C:$C,MATCH(CONCATENATE(V$4,$A16),'Výsledková listina'!$R:$R,0),1))</f>
        <v>Foret Roman</v>
      </c>
      <c r="W16" s="52" t="str">
        <f>IF(ISNA(MATCH(CONCATENATE(V$4,$A16),'Výsledková listina'!$R:$R,0)),"",INDEX('Výsledková listina'!$T:$T,MATCH(CONCATENATE(V$4,$A16),'Výsledková listina'!$R:$R,0),1))</f>
        <v>RSK Crazy Boys</v>
      </c>
      <c r="X16" s="92">
        <v>16820</v>
      </c>
      <c r="Y16" s="50">
        <f t="shared" si="4"/>
        <v>1</v>
      </c>
      <c r="Z16" s="63"/>
      <c r="AA16" s="17">
        <f>IF(ISNA(MATCH(CONCATENATE(AA$4,$A16),'Výsledková listina'!$R:$R,0)),"",INDEX('Výsledková listina'!$C:$C,MATCH(CONCATENATE(AA$4,$A16),'Výsledková listina'!$R:$R,0),1))</f>
      </c>
      <c r="AB16" s="52">
        <f>IF(ISNA(MATCH(CONCATENATE(AA$4,$A16),'Výsledková listina'!$R:$R,0)),"",INDEX('Výsledková listina'!$T:$T,MATCH(CONCATENATE(AA$4,$A16),'Výsledková listina'!$R:$R,0),1))</f>
      </c>
      <c r="AC16" s="92"/>
      <c r="AD16" s="50">
        <f t="shared" si="5"/>
      </c>
      <c r="AE16" s="63"/>
      <c r="AF16" s="17">
        <f>IF(ISNA(MATCH(CONCATENATE(AF$4,$A16),'Výsledková listina'!$R:$R,0)),"",INDEX('Výsledková listina'!$C:$C,MATCH(CONCATENATE(AF$4,$A16),'Výsledková listina'!$R:$R,0),1))</f>
      </c>
      <c r="AG16" s="52">
        <f>IF(ISNA(MATCH(CONCATENATE(AF$4,$A16),'Výsledková listina'!$R:$R,0)),"",INDEX('Výsledková listina'!$T:$T,MATCH(CONCATENATE(AF$4,$A16),'Výsledková listina'!$R:$R,0),1))</f>
      </c>
      <c r="AH16" s="92"/>
      <c r="AI16" s="50">
        <f t="shared" si="6"/>
      </c>
      <c r="AJ16" s="63"/>
      <c r="AK16" s="17">
        <f>IF(ISNA(MATCH(CONCATENATE(AK$4,$A16),'Výsledková listina'!$R:$R,0)),"",INDEX('Výsledková listina'!$C:$C,MATCH(CONCATENATE(AK$4,$A16),'Výsledková listina'!$R:$R,0),1))</f>
      </c>
      <c r="AL16" s="52">
        <f>IF(ISNA(MATCH(CONCATENATE(AK$4,$A16),'Výsledková listina'!$R:$R,0)),"",INDEX('Výsledková listina'!$T:$T,MATCH(CONCATENATE(AK$4,$A16),'Výsledková listina'!$R:$R,0),1))</f>
      </c>
      <c r="AM16" s="92"/>
      <c r="AN16" s="50">
        <f t="shared" si="7"/>
      </c>
      <c r="AO16" s="63"/>
      <c r="AP16" s="17">
        <f>IF(ISNA(MATCH(CONCATENATE(AP$4,$A16),'Výsledková listina'!$R:$R,0)),"",INDEX('Výsledková listina'!$C:$C,MATCH(CONCATENATE(AP$4,$A16),'Výsledková listina'!$R:$R,0),1))</f>
      </c>
      <c r="AQ16" s="52">
        <f>IF(ISNA(MATCH(CONCATENATE(AP$4,$A16),'Výsledková listina'!$R:$R,0)),"",INDEX('Výsledková listina'!$T:$T,MATCH(CONCATENATE(AP$4,$A16),'Výsledková listina'!$R:$R,0),1))</f>
      </c>
      <c r="AR16" s="92"/>
      <c r="AS16" s="50">
        <f t="shared" si="8"/>
      </c>
      <c r="AT16" s="63"/>
      <c r="AU16" s="17">
        <f>IF(ISNA(MATCH(CONCATENATE(AU$4,$A16),'Výsledková listina'!$R:$R,0)),"",INDEX('Výsledková listina'!$C:$C,MATCH(CONCATENATE(AU$4,$A16),'Výsledková listina'!$R:$R,0),1))</f>
      </c>
      <c r="AV16" s="52">
        <f>IF(ISNA(MATCH(CONCATENATE(AU$4,$A16),'Výsledková listina'!$R:$R,0)),"",INDEX('Výsledková listina'!$T:$T,MATCH(CONCATENATE(AU$4,$A16),'Výsledková listina'!$R:$R,0),1))</f>
      </c>
      <c r="AW16" s="92"/>
      <c r="AX16" s="50">
        <f t="shared" si="9"/>
      </c>
      <c r="AY16" s="63"/>
      <c r="AZ16" s="17">
        <f>IF(ISNA(MATCH(CONCATENATE(AZ$4,$A16),'Výsledková listina'!$R:$R,0)),"",INDEX('Výsledková listina'!$C:$C,MATCH(CONCATENATE(AZ$4,$A16),'Výsledková listina'!$R:$R,0),1))</f>
      </c>
      <c r="BA16" s="52">
        <f>IF(ISNA(MATCH(CONCATENATE(AZ$4,$A16),'Výsledková listina'!$R:$R,0)),"",INDEX('Výsledková listina'!$T:$T,MATCH(CONCATENATE(AZ$4,$A16),'Výsledková listina'!$R:$R,0),1))</f>
      </c>
      <c r="BB16" s="92"/>
      <c r="BC16" s="50">
        <f t="shared" si="10"/>
      </c>
      <c r="BD16" s="63"/>
      <c r="BE16" s="17">
        <f>IF(ISNA(MATCH(CONCATENATE(BE$4,$A16),'Výsledková listina'!$R:$R,0)),"",INDEX('Výsledková listina'!$C:$C,MATCH(CONCATENATE(BE$4,$A16),'Výsledková listina'!$R:$R,0),1))</f>
      </c>
      <c r="BF16" s="52">
        <f>IF(ISNA(MATCH(CONCATENATE(BE$4,$A16),'Výsledková listina'!$R:$R,0)),"",INDEX('Výsledková listina'!$T:$T,MATCH(CONCATENATE(BE$4,$A16),'Výsledková listina'!$R:$R,0),1))</f>
      </c>
      <c r="BG16" s="92"/>
      <c r="BH16" s="50">
        <f t="shared" si="11"/>
      </c>
      <c r="BI16" s="63"/>
      <c r="BJ16" s="17">
        <f>IF(ISNA(MATCH(CONCATENATE(BJ$4,$A16),'Výsledková listina'!$R:$R,0)),"",INDEX('Výsledková listina'!$C:$C,MATCH(CONCATENATE(BJ$4,$A16),'Výsledková listina'!$R:$R,0),1))</f>
      </c>
      <c r="BK16" s="52">
        <f>IF(ISNA(MATCH(CONCATENATE(BJ$4,$A16),'Výsledková listina'!$R:$R,0)),"",INDEX('Výsledková listina'!$T:$T,MATCH(CONCATENATE(BJ$4,$A16),'Výsledková listina'!$R:$R,0),1))</f>
      </c>
      <c r="BL16" s="92"/>
      <c r="BM16" s="50">
        <f t="shared" si="12"/>
      </c>
      <c r="BN16" s="63"/>
      <c r="BO16" s="17">
        <f>IF(ISNA(MATCH(CONCATENATE(BO$4,$A16),'Výsledková listina'!$R:$R,0)),"",INDEX('Výsledková listina'!$C:$C,MATCH(CONCATENATE(BO$4,$A16),'Výsledková listina'!$R:$R,0),1))</f>
      </c>
      <c r="BP16" s="52">
        <f>IF(ISNA(MATCH(CONCATENATE(BO$4,$A16),'Výsledková listina'!$R:$R,0)),"",INDEX('Výsledková listina'!$T:$T,MATCH(CONCATENATE(BO$4,$A16),'Výsledková listina'!$R:$R,0),1))</f>
      </c>
      <c r="BQ16" s="92"/>
      <c r="BR16" s="50">
        <f t="shared" si="13"/>
      </c>
      <c r="BS16" s="63"/>
      <c r="BT16" s="17">
        <f>IF(ISNA(MATCH(CONCATENATE(BT$4,$A16),'Výsledková listina'!$R:$R,0)),"",INDEX('Výsledková listina'!$C:$C,MATCH(CONCATENATE(BT$4,$A16),'Výsledková listina'!$R:$R,0),1))</f>
      </c>
      <c r="BU16" s="52">
        <f>IF(ISNA(MATCH(CONCATENATE(BT$4,$A16),'Výsledková listina'!$R:$R,0)),"",INDEX('Výsledková listina'!$T:$T,MATCH(CONCATENATE(BT$4,$A16),'Výsledková listina'!$R:$R,0),1))</f>
      </c>
      <c r="BV16" s="92"/>
      <c r="BW16" s="50">
        <f t="shared" si="14"/>
      </c>
      <c r="BX16" s="63"/>
    </row>
    <row r="17" spans="1:76" s="10" customFormat="1" ht="34.5" customHeight="1">
      <c r="A17" s="5">
        <v>12</v>
      </c>
      <c r="B17" s="17">
        <f>IF(ISNA(MATCH(CONCATENATE(B$4,$A17),'Výsledková listina'!$R:$R,0)),"",INDEX('Výsledková listina'!$C:$C,MATCH(CONCATENATE(B$4,$A17),'Výsledková listina'!$R:$R,0),1))</f>
      </c>
      <c r="C17" s="52">
        <f>IF(ISNA(MATCH(CONCATENATE(B$4,$A17),'Výsledková listina'!$R:$R,0)),"",INDEX('Výsledková listina'!$T:$T,MATCH(CONCATENATE(B$4,$A17),'Výsledková listina'!$R:$R,0),1))</f>
      </c>
      <c r="D17" s="92"/>
      <c r="E17" s="50">
        <f t="shared" si="0"/>
      </c>
      <c r="F17" s="63"/>
      <c r="G17" s="17" t="str">
        <f>IF(ISNA(MATCH(CONCATENATE(G$4,$A17),'Výsledková listina'!$R:$R,0)),"",INDEX('Výsledková listina'!$C:$C,MATCH(CONCATENATE(G$4,$A17),'Výsledková listina'!$R:$R,0),1))</f>
        <v>Lev Radek</v>
      </c>
      <c r="H17" s="52" t="str">
        <f>IF(ISNA(MATCH(CONCATENATE(G$4,$A17),'Výsledková listina'!$R:$R,0)),"",INDEX('Výsledková listina'!$T:$T,MATCH(CONCATENATE(G$4,$A17),'Výsledková listina'!$R:$R,0),1))</f>
        <v>MO ČRS Rakovník </v>
      </c>
      <c r="I17" s="92">
        <v>650</v>
      </c>
      <c r="J17" s="50">
        <f t="shared" si="1"/>
        <v>12</v>
      </c>
      <c r="K17" s="63"/>
      <c r="L17" s="17" t="str">
        <f>IF(ISNA(MATCH(CONCATENATE(L$4,$A17),'Výsledková listina'!$R:$R,0)),"",INDEX('Výsledková listina'!$C:$C,MATCH(CONCATENATE(L$4,$A17),'Výsledková listina'!$R:$R,0),1))</f>
        <v>Heidenreich Jan</v>
      </c>
      <c r="M17" s="52" t="str">
        <f>IF(ISNA(MATCH(CONCATENATE(L$4,$A17),'Výsledková listina'!$R:$R,0)),"",INDEX('Výsledková listina'!$T:$T,MATCH(CONCATENATE(L$4,$A17),'Výsledková listina'!$R:$R,0),1))</f>
        <v>MILO Loštice</v>
      </c>
      <c r="N17" s="92">
        <v>2940</v>
      </c>
      <c r="O17" s="50">
        <f t="shared" si="2"/>
        <v>5</v>
      </c>
      <c r="P17" s="63"/>
      <c r="Q17" s="17" t="str">
        <f>IF(ISNA(MATCH(CONCATENATE(Q$4,$A17),'Výsledková listina'!$R:$R,0)),"",INDEX('Výsledková listina'!$C:$C,MATCH(CONCATENATE(Q$4,$A17),'Výsledková listina'!$R:$R,0),1))</f>
        <v>Vysoký Antonín</v>
      </c>
      <c r="R17" s="52" t="str">
        <f>IF(ISNA(MATCH(CONCATENATE(Q$4,$A17),'Výsledková listina'!$R:$R,0)),"",INDEX('Výsledková listina'!$T:$T,MATCH(CONCATENATE(Q$4,$A17),'Výsledková listina'!$R:$R,0),1))</f>
        <v>MO ČRS Pha 4 - Nusle</v>
      </c>
      <c r="S17" s="92">
        <v>770</v>
      </c>
      <c r="T17" s="50">
        <f t="shared" si="3"/>
        <v>12</v>
      </c>
      <c r="U17" s="63"/>
      <c r="V17" s="17" t="str">
        <f>IF(ISNA(MATCH(CONCATENATE(V$4,$A17),'Výsledková listina'!$R:$R,0)),"",INDEX('Výsledková listina'!$C:$C,MATCH(CONCATENATE(V$4,$A17),'Výsledková listina'!$R:$R,0),1))</f>
        <v>Heřmánek Tomáš</v>
      </c>
      <c r="W17" s="52" t="str">
        <f>IF(ISNA(MATCH(CONCATENATE(V$4,$A17),'Výsledková listina'!$R:$R,0)),"",INDEX('Výsledková listina'!$T:$T,MATCH(CONCATENATE(V$4,$A17),'Výsledková listina'!$R:$R,0),1))</f>
        <v>MO ČRS J.Hradec</v>
      </c>
      <c r="X17" s="92">
        <v>9040</v>
      </c>
      <c r="Y17" s="50">
        <f t="shared" si="4"/>
        <v>2</v>
      </c>
      <c r="Z17" s="63"/>
      <c r="AA17" s="17">
        <f>IF(ISNA(MATCH(CONCATENATE(AA$4,$A17),'Výsledková listina'!$R:$R,0)),"",INDEX('Výsledková listina'!$C:$C,MATCH(CONCATENATE(AA$4,$A17),'Výsledková listina'!$R:$R,0),1))</f>
      </c>
      <c r="AB17" s="52">
        <f>IF(ISNA(MATCH(CONCATENATE(AA$4,$A17),'Výsledková listina'!$R:$R,0)),"",INDEX('Výsledková listina'!$T:$T,MATCH(CONCATENATE(AA$4,$A17),'Výsledková listina'!$R:$R,0),1))</f>
      </c>
      <c r="AC17" s="92"/>
      <c r="AD17" s="50">
        <f t="shared" si="5"/>
      </c>
      <c r="AE17" s="63"/>
      <c r="AF17" s="17">
        <f>IF(ISNA(MATCH(CONCATENATE(AF$4,$A17),'Výsledková listina'!$R:$R,0)),"",INDEX('Výsledková listina'!$C:$C,MATCH(CONCATENATE(AF$4,$A17),'Výsledková listina'!$R:$R,0),1))</f>
      </c>
      <c r="AG17" s="52">
        <f>IF(ISNA(MATCH(CONCATENATE(AF$4,$A17),'Výsledková listina'!$R:$R,0)),"",INDEX('Výsledková listina'!$T:$T,MATCH(CONCATENATE(AF$4,$A17),'Výsledková listina'!$R:$R,0),1))</f>
      </c>
      <c r="AH17" s="92"/>
      <c r="AI17" s="50">
        <f t="shared" si="6"/>
      </c>
      <c r="AJ17" s="63"/>
      <c r="AK17" s="17">
        <f>IF(ISNA(MATCH(CONCATENATE(AK$4,$A17),'Výsledková listina'!$R:$R,0)),"",INDEX('Výsledková listina'!$C:$C,MATCH(CONCATENATE(AK$4,$A17),'Výsledková listina'!$R:$R,0),1))</f>
      </c>
      <c r="AL17" s="52">
        <f>IF(ISNA(MATCH(CONCATENATE(AK$4,$A17),'Výsledková listina'!$R:$R,0)),"",INDEX('Výsledková listina'!$T:$T,MATCH(CONCATENATE(AK$4,$A17),'Výsledková listina'!$R:$R,0),1))</f>
      </c>
      <c r="AM17" s="92"/>
      <c r="AN17" s="50">
        <f t="shared" si="7"/>
      </c>
      <c r="AO17" s="63"/>
      <c r="AP17" s="17">
        <f>IF(ISNA(MATCH(CONCATENATE(AP$4,$A17),'Výsledková listina'!$R:$R,0)),"",INDEX('Výsledková listina'!$C:$C,MATCH(CONCATENATE(AP$4,$A17),'Výsledková listina'!$R:$R,0),1))</f>
      </c>
      <c r="AQ17" s="52">
        <f>IF(ISNA(MATCH(CONCATENATE(AP$4,$A17),'Výsledková listina'!$R:$R,0)),"",INDEX('Výsledková listina'!$T:$T,MATCH(CONCATENATE(AP$4,$A17),'Výsledková listina'!$R:$R,0),1))</f>
      </c>
      <c r="AR17" s="92"/>
      <c r="AS17" s="50">
        <f t="shared" si="8"/>
      </c>
      <c r="AT17" s="63"/>
      <c r="AU17" s="17">
        <f>IF(ISNA(MATCH(CONCATENATE(AU$4,$A17),'Výsledková listina'!$R:$R,0)),"",INDEX('Výsledková listina'!$C:$C,MATCH(CONCATENATE(AU$4,$A17),'Výsledková listina'!$R:$R,0),1))</f>
      </c>
      <c r="AV17" s="52">
        <f>IF(ISNA(MATCH(CONCATENATE(AU$4,$A17),'Výsledková listina'!$R:$R,0)),"",INDEX('Výsledková listina'!$T:$T,MATCH(CONCATENATE(AU$4,$A17),'Výsledková listina'!$R:$R,0),1))</f>
      </c>
      <c r="AW17" s="92"/>
      <c r="AX17" s="50">
        <f t="shared" si="9"/>
      </c>
      <c r="AY17" s="63"/>
      <c r="AZ17" s="17">
        <f>IF(ISNA(MATCH(CONCATENATE(AZ$4,$A17),'Výsledková listina'!$R:$R,0)),"",INDEX('Výsledková listina'!$C:$C,MATCH(CONCATENATE(AZ$4,$A17),'Výsledková listina'!$R:$R,0),1))</f>
      </c>
      <c r="BA17" s="52">
        <f>IF(ISNA(MATCH(CONCATENATE(AZ$4,$A17),'Výsledková listina'!$R:$R,0)),"",INDEX('Výsledková listina'!$T:$T,MATCH(CONCATENATE(AZ$4,$A17),'Výsledková listina'!$R:$R,0),1))</f>
      </c>
      <c r="BB17" s="92"/>
      <c r="BC17" s="50">
        <f t="shared" si="10"/>
      </c>
      <c r="BD17" s="63"/>
      <c r="BE17" s="17">
        <f>IF(ISNA(MATCH(CONCATENATE(BE$4,$A17),'Výsledková listina'!$R:$R,0)),"",INDEX('Výsledková listina'!$C:$C,MATCH(CONCATENATE(BE$4,$A17),'Výsledková listina'!$R:$R,0),1))</f>
      </c>
      <c r="BF17" s="52">
        <f>IF(ISNA(MATCH(CONCATENATE(BE$4,$A17),'Výsledková listina'!$R:$R,0)),"",INDEX('Výsledková listina'!$T:$T,MATCH(CONCATENATE(BE$4,$A17),'Výsledková listina'!$R:$R,0),1))</f>
      </c>
      <c r="BG17" s="92"/>
      <c r="BH17" s="50">
        <f t="shared" si="11"/>
      </c>
      <c r="BI17" s="63"/>
      <c r="BJ17" s="17">
        <f>IF(ISNA(MATCH(CONCATENATE(BJ$4,$A17),'Výsledková listina'!$R:$R,0)),"",INDEX('Výsledková listina'!$C:$C,MATCH(CONCATENATE(BJ$4,$A17),'Výsledková listina'!$R:$R,0),1))</f>
      </c>
      <c r="BK17" s="52">
        <f>IF(ISNA(MATCH(CONCATENATE(BJ$4,$A17),'Výsledková listina'!$R:$R,0)),"",INDEX('Výsledková listina'!$T:$T,MATCH(CONCATENATE(BJ$4,$A17),'Výsledková listina'!$R:$R,0),1))</f>
      </c>
      <c r="BL17" s="92"/>
      <c r="BM17" s="50">
        <f t="shared" si="12"/>
      </c>
      <c r="BN17" s="63"/>
      <c r="BO17" s="17">
        <f>IF(ISNA(MATCH(CONCATENATE(BO$4,$A17),'Výsledková listina'!$R:$R,0)),"",INDEX('Výsledková listina'!$C:$C,MATCH(CONCATENATE(BO$4,$A17),'Výsledková listina'!$R:$R,0),1))</f>
      </c>
      <c r="BP17" s="52">
        <f>IF(ISNA(MATCH(CONCATENATE(BO$4,$A17),'Výsledková listina'!$R:$R,0)),"",INDEX('Výsledková listina'!$T:$T,MATCH(CONCATENATE(BO$4,$A17),'Výsledková listina'!$R:$R,0),1))</f>
      </c>
      <c r="BQ17" s="92"/>
      <c r="BR17" s="50">
        <f t="shared" si="13"/>
      </c>
      <c r="BS17" s="63"/>
      <c r="BT17" s="17">
        <f>IF(ISNA(MATCH(CONCATENATE(BT$4,$A17),'Výsledková listina'!$R:$R,0)),"",INDEX('Výsledková listina'!$C:$C,MATCH(CONCATENATE(BT$4,$A17),'Výsledková listina'!$R:$R,0),1))</f>
      </c>
      <c r="BU17" s="52">
        <f>IF(ISNA(MATCH(CONCATENATE(BT$4,$A17),'Výsledková listina'!$R:$R,0)),"",INDEX('Výsledková listina'!$T:$T,MATCH(CONCATENATE(BT$4,$A17),'Výsledková listina'!$R:$R,0),1))</f>
      </c>
      <c r="BV17" s="92"/>
      <c r="BW17" s="50">
        <f t="shared" si="14"/>
      </c>
      <c r="BX17" s="63"/>
    </row>
    <row r="18" spans="1:76" s="10" customFormat="1" ht="34.5" customHeight="1">
      <c r="A18" s="5">
        <v>13</v>
      </c>
      <c r="B18" s="17">
        <f>IF(ISNA(MATCH(CONCATENATE(B$4,$A18),'Výsledková listina'!$R:$R,0)),"",INDEX('Výsledková listina'!$C:$C,MATCH(CONCATENATE(B$4,$A18),'Výsledková listina'!$R:$R,0),1))</f>
      </c>
      <c r="C18" s="52">
        <f>IF(ISNA(MATCH(CONCATENATE(B$4,$A18),'Výsledková listina'!$R:$R,0)),"",INDEX('Výsledková listina'!$T:$T,MATCH(CONCATENATE(B$4,$A18),'Výsledková listina'!$R:$R,0),1))</f>
      </c>
      <c r="D18" s="92"/>
      <c r="E18" s="50">
        <f t="shared" si="0"/>
      </c>
      <c r="F18" s="63"/>
      <c r="G18" s="17">
        <f>IF(ISNA(MATCH(CONCATENATE(G$4,$A18),'Výsledková listina'!$R:$R,0)),"",INDEX('Výsledková listina'!$C:$C,MATCH(CONCATENATE(G$4,$A18),'Výsledková listina'!$R:$R,0),1))</f>
      </c>
      <c r="H18" s="52">
        <f>IF(ISNA(MATCH(CONCATENATE(G$4,$A18),'Výsledková listina'!$R:$R,0)),"",INDEX('Výsledková listina'!$T:$T,MATCH(CONCATENATE(G$4,$A18),'Výsledková listina'!$R:$R,0),1))</f>
      </c>
      <c r="I18" s="92"/>
      <c r="J18" s="50">
        <f t="shared" si="1"/>
      </c>
      <c r="K18" s="63"/>
      <c r="L18" s="17">
        <f>IF(ISNA(MATCH(CONCATENATE(L$4,$A18),'Výsledková listina'!$R:$R,0)),"",INDEX('Výsledková listina'!$C:$C,MATCH(CONCATENATE(L$4,$A18),'Výsledková listina'!$R:$R,0),1))</f>
      </c>
      <c r="M18" s="52">
        <f>IF(ISNA(MATCH(CONCATENATE(L$4,$A18),'Výsledková listina'!$R:$R,0)),"",INDEX('Výsledková listina'!$T:$T,MATCH(CONCATENATE(L$4,$A18),'Výsledková listina'!$R:$R,0),1))</f>
      </c>
      <c r="N18" s="92"/>
      <c r="O18" s="50">
        <f t="shared" si="2"/>
      </c>
      <c r="P18" s="63"/>
      <c r="Q18" s="17">
        <f>IF(ISNA(MATCH(CONCATENATE(Q$4,$A18),'Výsledková listina'!$R:$R,0)),"",INDEX('Výsledková listina'!$C:$C,MATCH(CONCATENATE(Q$4,$A18),'Výsledková listina'!$R:$R,0),1))</f>
      </c>
      <c r="R18" s="52">
        <f>IF(ISNA(MATCH(CONCATENATE(Q$4,$A18),'Výsledková listina'!$R:$R,0)),"",INDEX('Výsledková listina'!$T:$T,MATCH(CONCATENATE(Q$4,$A18),'Výsledková listina'!$R:$R,0),1))</f>
      </c>
      <c r="S18" s="92"/>
      <c r="T18" s="50">
        <f t="shared" si="3"/>
      </c>
      <c r="U18" s="63"/>
      <c r="V18" s="17">
        <f>IF(ISNA(MATCH(CONCATENATE(V$4,$A18),'Výsledková listina'!$R:$R,0)),"",INDEX('Výsledková listina'!$C:$C,MATCH(CONCATENATE(V$4,$A18),'Výsledková listina'!$R:$R,0),1))</f>
      </c>
      <c r="W18" s="52">
        <f>IF(ISNA(MATCH(CONCATENATE(V$4,$A18),'Výsledková listina'!$R:$R,0)),"",INDEX('Výsledková listina'!$T:$T,MATCH(CONCATENATE(V$4,$A18),'Výsledková listina'!$R:$R,0),1))</f>
      </c>
      <c r="X18" s="92"/>
      <c r="Y18" s="50">
        <f t="shared" si="4"/>
      </c>
      <c r="Z18" s="63"/>
      <c r="AA18" s="17">
        <f>IF(ISNA(MATCH(CONCATENATE(AA$4,$A18),'Výsledková listina'!$R:$R,0)),"",INDEX('Výsledková listina'!$C:$C,MATCH(CONCATENATE(AA$4,$A18),'Výsledková listina'!$R:$R,0),1))</f>
      </c>
      <c r="AB18" s="52">
        <f>IF(ISNA(MATCH(CONCATENATE(AA$4,$A18),'Výsledková listina'!$R:$R,0)),"",INDEX('Výsledková listina'!$T:$T,MATCH(CONCATENATE(AA$4,$A18),'Výsledková listina'!$R:$R,0),1))</f>
      </c>
      <c r="AC18" s="92"/>
      <c r="AD18" s="50">
        <f t="shared" si="5"/>
      </c>
      <c r="AE18" s="63"/>
      <c r="AF18" s="17">
        <f>IF(ISNA(MATCH(CONCATENATE(AF$4,$A18),'Výsledková listina'!$R:$R,0)),"",INDEX('Výsledková listina'!$C:$C,MATCH(CONCATENATE(AF$4,$A18),'Výsledková listina'!$R:$R,0),1))</f>
      </c>
      <c r="AG18" s="52">
        <f>IF(ISNA(MATCH(CONCATENATE(AF$4,$A18),'Výsledková listina'!$R:$R,0)),"",INDEX('Výsledková listina'!$T:$T,MATCH(CONCATENATE(AF$4,$A18),'Výsledková listina'!$R:$R,0),1))</f>
      </c>
      <c r="AH18" s="92"/>
      <c r="AI18" s="50">
        <f t="shared" si="6"/>
      </c>
      <c r="AJ18" s="63"/>
      <c r="AK18" s="17">
        <f>IF(ISNA(MATCH(CONCATENATE(AK$4,$A18),'Výsledková listina'!$R:$R,0)),"",INDEX('Výsledková listina'!$C:$C,MATCH(CONCATENATE(AK$4,$A18),'Výsledková listina'!$R:$R,0),1))</f>
      </c>
      <c r="AL18" s="52">
        <f>IF(ISNA(MATCH(CONCATENATE(AK$4,$A18),'Výsledková listina'!$R:$R,0)),"",INDEX('Výsledková listina'!$T:$T,MATCH(CONCATENATE(AK$4,$A18),'Výsledková listina'!$R:$R,0),1))</f>
      </c>
      <c r="AM18" s="92"/>
      <c r="AN18" s="50">
        <f t="shared" si="7"/>
      </c>
      <c r="AO18" s="63"/>
      <c r="AP18" s="17">
        <f>IF(ISNA(MATCH(CONCATENATE(AP$4,$A18),'Výsledková listina'!$R:$R,0)),"",INDEX('Výsledková listina'!$C:$C,MATCH(CONCATENATE(AP$4,$A18),'Výsledková listina'!$R:$R,0),1))</f>
      </c>
      <c r="AQ18" s="52">
        <f>IF(ISNA(MATCH(CONCATENATE(AP$4,$A18),'Výsledková listina'!$R:$R,0)),"",INDEX('Výsledková listina'!$T:$T,MATCH(CONCATENATE(AP$4,$A18),'Výsledková listina'!$R:$R,0),1))</f>
      </c>
      <c r="AR18" s="92"/>
      <c r="AS18" s="50">
        <f t="shared" si="8"/>
      </c>
      <c r="AT18" s="63"/>
      <c r="AU18" s="17">
        <f>IF(ISNA(MATCH(CONCATENATE(AU$4,$A18),'Výsledková listina'!$R:$R,0)),"",INDEX('Výsledková listina'!$C:$C,MATCH(CONCATENATE(AU$4,$A18),'Výsledková listina'!$R:$R,0),1))</f>
      </c>
      <c r="AV18" s="52">
        <f>IF(ISNA(MATCH(CONCATENATE(AU$4,$A18),'Výsledková listina'!$R:$R,0)),"",INDEX('Výsledková listina'!$T:$T,MATCH(CONCATENATE(AU$4,$A18),'Výsledková listina'!$R:$R,0),1))</f>
      </c>
      <c r="AW18" s="92"/>
      <c r="AX18" s="50">
        <f t="shared" si="9"/>
      </c>
      <c r="AY18" s="63"/>
      <c r="AZ18" s="17">
        <f>IF(ISNA(MATCH(CONCATENATE(AZ$4,$A18),'Výsledková listina'!$R:$R,0)),"",INDEX('Výsledková listina'!$C:$C,MATCH(CONCATENATE(AZ$4,$A18),'Výsledková listina'!$R:$R,0),1))</f>
      </c>
      <c r="BA18" s="52">
        <f>IF(ISNA(MATCH(CONCATENATE(AZ$4,$A18),'Výsledková listina'!$R:$R,0)),"",INDEX('Výsledková listina'!$T:$T,MATCH(CONCATENATE(AZ$4,$A18),'Výsledková listina'!$R:$R,0),1))</f>
      </c>
      <c r="BB18" s="92"/>
      <c r="BC18" s="50">
        <f t="shared" si="10"/>
      </c>
      <c r="BD18" s="63"/>
      <c r="BE18" s="17">
        <f>IF(ISNA(MATCH(CONCATENATE(BE$4,$A18),'Výsledková listina'!$R:$R,0)),"",INDEX('Výsledková listina'!$C:$C,MATCH(CONCATENATE(BE$4,$A18),'Výsledková listina'!$R:$R,0),1))</f>
      </c>
      <c r="BF18" s="52">
        <f>IF(ISNA(MATCH(CONCATENATE(BE$4,$A18),'Výsledková listina'!$R:$R,0)),"",INDEX('Výsledková listina'!$T:$T,MATCH(CONCATENATE(BE$4,$A18),'Výsledková listina'!$R:$R,0),1))</f>
      </c>
      <c r="BG18" s="92"/>
      <c r="BH18" s="50">
        <f t="shared" si="11"/>
      </c>
      <c r="BI18" s="63"/>
      <c r="BJ18" s="17">
        <f>IF(ISNA(MATCH(CONCATENATE(BJ$4,$A18),'Výsledková listina'!$R:$R,0)),"",INDEX('Výsledková listina'!$C:$C,MATCH(CONCATENATE(BJ$4,$A18),'Výsledková listina'!$R:$R,0),1))</f>
      </c>
      <c r="BK18" s="52">
        <f>IF(ISNA(MATCH(CONCATENATE(BJ$4,$A18),'Výsledková listina'!$R:$R,0)),"",INDEX('Výsledková listina'!$T:$T,MATCH(CONCATENATE(BJ$4,$A18),'Výsledková listina'!$R:$R,0),1))</f>
      </c>
      <c r="BL18" s="92"/>
      <c r="BM18" s="50">
        <f t="shared" si="12"/>
      </c>
      <c r="BN18" s="63"/>
      <c r="BO18" s="17">
        <f>IF(ISNA(MATCH(CONCATENATE(BO$4,$A18),'Výsledková listina'!$R:$R,0)),"",INDEX('Výsledková listina'!$C:$C,MATCH(CONCATENATE(BO$4,$A18),'Výsledková listina'!$R:$R,0),1))</f>
      </c>
      <c r="BP18" s="52">
        <f>IF(ISNA(MATCH(CONCATENATE(BO$4,$A18),'Výsledková listina'!$R:$R,0)),"",INDEX('Výsledková listina'!$T:$T,MATCH(CONCATENATE(BO$4,$A18),'Výsledková listina'!$R:$R,0),1))</f>
      </c>
      <c r="BQ18" s="92"/>
      <c r="BR18" s="50">
        <f t="shared" si="13"/>
      </c>
      <c r="BS18" s="63"/>
      <c r="BT18" s="17">
        <f>IF(ISNA(MATCH(CONCATENATE(BT$4,$A18),'Výsledková listina'!$R:$R,0)),"",INDEX('Výsledková listina'!$C:$C,MATCH(CONCATENATE(BT$4,$A18),'Výsledková listina'!$R:$R,0),1))</f>
      </c>
      <c r="BU18" s="52">
        <f>IF(ISNA(MATCH(CONCATENATE(BT$4,$A18),'Výsledková listina'!$R:$R,0)),"",INDEX('Výsledková listina'!$T:$T,MATCH(CONCATENATE(BT$4,$A18),'Výsledková listina'!$R:$R,0),1))</f>
      </c>
      <c r="BV18" s="92"/>
      <c r="BW18" s="50">
        <f t="shared" si="14"/>
      </c>
      <c r="BX18" s="63"/>
    </row>
    <row r="19" spans="1:76" s="10" customFormat="1" ht="34.5" customHeight="1">
      <c r="A19" s="5">
        <v>14</v>
      </c>
      <c r="B19" s="17">
        <f>IF(ISNA(MATCH(CONCATENATE(B$4,$A19),'Výsledková listina'!$R:$R,0)),"",INDEX('Výsledková listina'!$C:$C,MATCH(CONCATENATE(B$4,$A19),'Výsledková listina'!$R:$R,0),1))</f>
      </c>
      <c r="C19" s="52">
        <f>IF(ISNA(MATCH(CONCATENATE(B$4,$A19),'Výsledková listina'!$R:$R,0)),"",INDEX('Výsledková listina'!$T:$T,MATCH(CONCATENATE(B$4,$A19),'Výsledková listina'!$R:$R,0),1))</f>
      </c>
      <c r="D19" s="92"/>
      <c r="E19" s="50">
        <f t="shared" si="0"/>
      </c>
      <c r="F19" s="63"/>
      <c r="G19" s="17">
        <f>IF(ISNA(MATCH(CONCATENATE(G$4,$A19),'Výsledková listina'!$R:$R,0)),"",INDEX('Výsledková listina'!$C:$C,MATCH(CONCATENATE(G$4,$A19),'Výsledková listina'!$R:$R,0),1))</f>
      </c>
      <c r="H19" s="52">
        <f>IF(ISNA(MATCH(CONCATENATE(G$4,$A19),'Výsledková listina'!$R:$R,0)),"",INDEX('Výsledková listina'!$T:$T,MATCH(CONCATENATE(G$4,$A19),'Výsledková listina'!$R:$R,0),1))</f>
      </c>
      <c r="I19" s="92"/>
      <c r="J19" s="50">
        <f t="shared" si="1"/>
      </c>
      <c r="K19" s="63"/>
      <c r="L19" s="17">
        <f>IF(ISNA(MATCH(CONCATENATE(L$4,$A19),'Výsledková listina'!$R:$R,0)),"",INDEX('Výsledková listina'!$C:$C,MATCH(CONCATENATE(L$4,$A19),'Výsledková listina'!$R:$R,0),1))</f>
      </c>
      <c r="M19" s="52">
        <f>IF(ISNA(MATCH(CONCATENATE(L$4,$A19),'Výsledková listina'!$R:$R,0)),"",INDEX('Výsledková listina'!$T:$T,MATCH(CONCATENATE(L$4,$A19),'Výsledková listina'!$R:$R,0),1))</f>
      </c>
      <c r="N19" s="92"/>
      <c r="O19" s="50">
        <f t="shared" si="2"/>
      </c>
      <c r="P19" s="63"/>
      <c r="Q19" s="17">
        <f>IF(ISNA(MATCH(CONCATENATE(Q$4,$A19),'Výsledková listina'!$R:$R,0)),"",INDEX('Výsledková listina'!$C:$C,MATCH(CONCATENATE(Q$4,$A19),'Výsledková listina'!$R:$R,0),1))</f>
      </c>
      <c r="R19" s="52">
        <f>IF(ISNA(MATCH(CONCATENATE(Q$4,$A19),'Výsledková listina'!$R:$R,0)),"",INDEX('Výsledková listina'!$T:$T,MATCH(CONCATENATE(Q$4,$A19),'Výsledková listina'!$R:$R,0),1))</f>
      </c>
      <c r="S19" s="92"/>
      <c r="T19" s="50">
        <f t="shared" si="3"/>
      </c>
      <c r="U19" s="63"/>
      <c r="V19" s="17">
        <f>IF(ISNA(MATCH(CONCATENATE(V$4,$A19),'Výsledková listina'!$R:$R,0)),"",INDEX('Výsledková listina'!$C:$C,MATCH(CONCATENATE(V$4,$A19),'Výsledková listina'!$R:$R,0),1))</f>
      </c>
      <c r="W19" s="52">
        <f>IF(ISNA(MATCH(CONCATENATE(V$4,$A19),'Výsledková listina'!$R:$R,0)),"",INDEX('Výsledková listina'!$T:$T,MATCH(CONCATENATE(V$4,$A19),'Výsledková listina'!$R:$R,0),1))</f>
      </c>
      <c r="X19" s="92"/>
      <c r="Y19" s="50">
        <f t="shared" si="4"/>
      </c>
      <c r="Z19" s="63"/>
      <c r="AA19" s="17">
        <f>IF(ISNA(MATCH(CONCATENATE(AA$4,$A19),'Výsledková listina'!$R:$R,0)),"",INDEX('Výsledková listina'!$C:$C,MATCH(CONCATENATE(AA$4,$A19),'Výsledková listina'!$R:$R,0),1))</f>
      </c>
      <c r="AB19" s="52">
        <f>IF(ISNA(MATCH(CONCATENATE(AA$4,$A19),'Výsledková listina'!$R:$R,0)),"",INDEX('Výsledková listina'!$T:$T,MATCH(CONCATENATE(AA$4,$A19),'Výsledková listina'!$R:$R,0),1))</f>
      </c>
      <c r="AC19" s="92"/>
      <c r="AD19" s="50">
        <f t="shared" si="5"/>
      </c>
      <c r="AE19" s="63"/>
      <c r="AF19" s="17">
        <f>IF(ISNA(MATCH(CONCATENATE(AF$4,$A19),'Výsledková listina'!$R:$R,0)),"",INDEX('Výsledková listina'!$C:$C,MATCH(CONCATENATE(AF$4,$A19),'Výsledková listina'!$R:$R,0),1))</f>
      </c>
      <c r="AG19" s="52">
        <f>IF(ISNA(MATCH(CONCATENATE(AF$4,$A19),'Výsledková listina'!$R:$R,0)),"",INDEX('Výsledková listina'!$T:$T,MATCH(CONCATENATE(AF$4,$A19),'Výsledková listina'!$R:$R,0),1))</f>
      </c>
      <c r="AH19" s="92"/>
      <c r="AI19" s="50">
        <f t="shared" si="6"/>
      </c>
      <c r="AJ19" s="63"/>
      <c r="AK19" s="17">
        <f>IF(ISNA(MATCH(CONCATENATE(AK$4,$A19),'Výsledková listina'!$R:$R,0)),"",INDEX('Výsledková listina'!$C:$C,MATCH(CONCATENATE(AK$4,$A19),'Výsledková listina'!$R:$R,0),1))</f>
      </c>
      <c r="AL19" s="52">
        <f>IF(ISNA(MATCH(CONCATENATE(AK$4,$A19),'Výsledková listina'!$R:$R,0)),"",INDEX('Výsledková listina'!$T:$T,MATCH(CONCATENATE(AK$4,$A19),'Výsledková listina'!$R:$R,0),1))</f>
      </c>
      <c r="AM19" s="92"/>
      <c r="AN19" s="50">
        <f t="shared" si="7"/>
      </c>
      <c r="AO19" s="63"/>
      <c r="AP19" s="17">
        <f>IF(ISNA(MATCH(CONCATENATE(AP$4,$A19),'Výsledková listina'!$R:$R,0)),"",INDEX('Výsledková listina'!$C:$C,MATCH(CONCATENATE(AP$4,$A19),'Výsledková listina'!$R:$R,0),1))</f>
      </c>
      <c r="AQ19" s="52">
        <f>IF(ISNA(MATCH(CONCATENATE(AP$4,$A19),'Výsledková listina'!$R:$R,0)),"",INDEX('Výsledková listina'!$T:$T,MATCH(CONCATENATE(AP$4,$A19),'Výsledková listina'!$R:$R,0),1))</f>
      </c>
      <c r="AR19" s="92"/>
      <c r="AS19" s="50">
        <f t="shared" si="8"/>
      </c>
      <c r="AT19" s="63"/>
      <c r="AU19" s="17">
        <f>IF(ISNA(MATCH(CONCATENATE(AU$4,$A19),'Výsledková listina'!$R:$R,0)),"",INDEX('Výsledková listina'!$C:$C,MATCH(CONCATENATE(AU$4,$A19),'Výsledková listina'!$R:$R,0),1))</f>
      </c>
      <c r="AV19" s="52">
        <f>IF(ISNA(MATCH(CONCATENATE(AU$4,$A19),'Výsledková listina'!$R:$R,0)),"",INDEX('Výsledková listina'!$T:$T,MATCH(CONCATENATE(AU$4,$A19),'Výsledková listina'!$R:$R,0),1))</f>
      </c>
      <c r="AW19" s="92"/>
      <c r="AX19" s="50">
        <f t="shared" si="9"/>
      </c>
      <c r="AY19" s="63"/>
      <c r="AZ19" s="17">
        <f>IF(ISNA(MATCH(CONCATENATE(AZ$4,$A19),'Výsledková listina'!$R:$R,0)),"",INDEX('Výsledková listina'!$C:$C,MATCH(CONCATENATE(AZ$4,$A19),'Výsledková listina'!$R:$R,0),1))</f>
      </c>
      <c r="BA19" s="52">
        <f>IF(ISNA(MATCH(CONCATENATE(AZ$4,$A19),'Výsledková listina'!$R:$R,0)),"",INDEX('Výsledková listina'!$T:$T,MATCH(CONCATENATE(AZ$4,$A19),'Výsledková listina'!$R:$R,0),1))</f>
      </c>
      <c r="BB19" s="92"/>
      <c r="BC19" s="50">
        <f t="shared" si="10"/>
      </c>
      <c r="BD19" s="63"/>
      <c r="BE19" s="17">
        <f>IF(ISNA(MATCH(CONCATENATE(BE$4,$A19),'Výsledková listina'!$R:$R,0)),"",INDEX('Výsledková listina'!$C:$C,MATCH(CONCATENATE(BE$4,$A19),'Výsledková listina'!$R:$R,0),1))</f>
      </c>
      <c r="BF19" s="52">
        <f>IF(ISNA(MATCH(CONCATENATE(BE$4,$A19),'Výsledková listina'!$R:$R,0)),"",INDEX('Výsledková listina'!$T:$T,MATCH(CONCATENATE(BE$4,$A19),'Výsledková listina'!$R:$R,0),1))</f>
      </c>
      <c r="BG19" s="92"/>
      <c r="BH19" s="50">
        <f t="shared" si="11"/>
      </c>
      <c r="BI19" s="63"/>
      <c r="BJ19" s="17">
        <f>IF(ISNA(MATCH(CONCATENATE(BJ$4,$A19),'Výsledková listina'!$R:$R,0)),"",INDEX('Výsledková listina'!$C:$C,MATCH(CONCATENATE(BJ$4,$A19),'Výsledková listina'!$R:$R,0),1))</f>
      </c>
      <c r="BK19" s="52">
        <f>IF(ISNA(MATCH(CONCATENATE(BJ$4,$A19),'Výsledková listina'!$R:$R,0)),"",INDEX('Výsledková listina'!$T:$T,MATCH(CONCATENATE(BJ$4,$A19),'Výsledková listina'!$R:$R,0),1))</f>
      </c>
      <c r="BL19" s="92"/>
      <c r="BM19" s="50">
        <f t="shared" si="12"/>
      </c>
      <c r="BN19" s="63"/>
      <c r="BO19" s="17">
        <f>IF(ISNA(MATCH(CONCATENATE(BO$4,$A19),'Výsledková listina'!$R:$R,0)),"",INDEX('Výsledková listina'!$C:$C,MATCH(CONCATENATE(BO$4,$A19),'Výsledková listina'!$R:$R,0),1))</f>
      </c>
      <c r="BP19" s="52">
        <f>IF(ISNA(MATCH(CONCATENATE(BO$4,$A19),'Výsledková listina'!$R:$R,0)),"",INDEX('Výsledková listina'!$T:$T,MATCH(CONCATENATE(BO$4,$A19),'Výsledková listina'!$R:$R,0),1))</f>
      </c>
      <c r="BQ19" s="92"/>
      <c r="BR19" s="50">
        <f t="shared" si="13"/>
      </c>
      <c r="BS19" s="63"/>
      <c r="BT19" s="17">
        <f>IF(ISNA(MATCH(CONCATENATE(BT$4,$A19),'Výsledková listina'!$R:$R,0)),"",INDEX('Výsledková listina'!$C:$C,MATCH(CONCATENATE(BT$4,$A19),'Výsledková listina'!$R:$R,0),1))</f>
      </c>
      <c r="BU19" s="52">
        <f>IF(ISNA(MATCH(CONCATENATE(BT$4,$A19),'Výsledková listina'!$R:$R,0)),"",INDEX('Výsledková listina'!$T:$T,MATCH(CONCATENATE(BT$4,$A19),'Výsledková listina'!$R:$R,0),1))</f>
      </c>
      <c r="BV19" s="92"/>
      <c r="BW19" s="50">
        <f t="shared" si="14"/>
      </c>
      <c r="BX19" s="63"/>
    </row>
    <row r="20" spans="1:76" s="10" customFormat="1" ht="34.5" customHeight="1">
      <c r="A20" s="5">
        <v>15</v>
      </c>
      <c r="B20" s="17">
        <f>IF(ISNA(MATCH(CONCATENATE(B$4,$A20),'Výsledková listina'!$R:$R,0)),"",INDEX('Výsledková listina'!$C:$C,MATCH(CONCATENATE(B$4,$A20),'Výsledková listina'!$R:$R,0),1))</f>
      </c>
      <c r="C20" s="52">
        <f>IF(ISNA(MATCH(CONCATENATE(B$4,$A20),'Výsledková listina'!$R:$R,0)),"",INDEX('Výsledková listina'!$T:$T,MATCH(CONCATENATE(B$4,$A20),'Výsledková listina'!$R:$R,0),1))</f>
      </c>
      <c r="D20" s="92"/>
      <c r="E20" s="50">
        <f t="shared" si="0"/>
      </c>
      <c r="F20" s="63"/>
      <c r="G20" s="17">
        <f>IF(ISNA(MATCH(CONCATENATE(G$4,$A20),'Výsledková listina'!$R:$R,0)),"",INDEX('Výsledková listina'!$C:$C,MATCH(CONCATENATE(G$4,$A20),'Výsledková listina'!$R:$R,0),1))</f>
      </c>
      <c r="H20" s="52">
        <f>IF(ISNA(MATCH(CONCATENATE(G$4,$A20),'Výsledková listina'!$R:$R,0)),"",INDEX('Výsledková listina'!$T:$T,MATCH(CONCATENATE(G$4,$A20),'Výsledková listina'!$R:$R,0),1))</f>
      </c>
      <c r="I20" s="92"/>
      <c r="J20" s="50">
        <f t="shared" si="1"/>
      </c>
      <c r="K20" s="63"/>
      <c r="L20" s="17">
        <f>IF(ISNA(MATCH(CONCATENATE(L$4,$A20),'Výsledková listina'!$R:$R,0)),"",INDEX('Výsledková listina'!$C:$C,MATCH(CONCATENATE(L$4,$A20),'Výsledková listina'!$R:$R,0),1))</f>
      </c>
      <c r="M20" s="52">
        <f>IF(ISNA(MATCH(CONCATENATE(L$4,$A20),'Výsledková listina'!$R:$R,0)),"",INDEX('Výsledková listina'!$T:$T,MATCH(CONCATENATE(L$4,$A20),'Výsledková listina'!$R:$R,0),1))</f>
      </c>
      <c r="N20" s="92"/>
      <c r="O20" s="50">
        <f t="shared" si="2"/>
      </c>
      <c r="P20" s="63"/>
      <c r="Q20" s="17">
        <f>IF(ISNA(MATCH(CONCATENATE(Q$4,$A20),'Výsledková listina'!$R:$R,0)),"",INDEX('Výsledková listina'!$C:$C,MATCH(CONCATENATE(Q$4,$A20),'Výsledková listina'!$R:$R,0),1))</f>
      </c>
      <c r="R20" s="52">
        <f>IF(ISNA(MATCH(CONCATENATE(Q$4,$A20),'Výsledková listina'!$R:$R,0)),"",INDEX('Výsledková listina'!$T:$T,MATCH(CONCATENATE(Q$4,$A20),'Výsledková listina'!$R:$R,0),1))</f>
      </c>
      <c r="S20" s="92"/>
      <c r="T20" s="50">
        <f t="shared" si="3"/>
      </c>
      <c r="U20" s="63"/>
      <c r="V20" s="17">
        <f>IF(ISNA(MATCH(CONCATENATE(V$4,$A20),'Výsledková listina'!$R:$R,0)),"",INDEX('Výsledková listina'!$C:$C,MATCH(CONCATENATE(V$4,$A20),'Výsledková listina'!$R:$R,0),1))</f>
      </c>
      <c r="W20" s="52">
        <f>IF(ISNA(MATCH(CONCATENATE(V$4,$A20),'Výsledková listina'!$R:$R,0)),"",INDEX('Výsledková listina'!$T:$T,MATCH(CONCATENATE(V$4,$A20),'Výsledková listina'!$R:$R,0),1))</f>
      </c>
      <c r="X20" s="92"/>
      <c r="Y20" s="50">
        <f t="shared" si="4"/>
      </c>
      <c r="Z20" s="63"/>
      <c r="AA20" s="17">
        <f>IF(ISNA(MATCH(CONCATENATE(AA$4,$A20),'Výsledková listina'!$R:$R,0)),"",INDEX('Výsledková listina'!$C:$C,MATCH(CONCATENATE(AA$4,$A20),'Výsledková listina'!$R:$R,0),1))</f>
      </c>
      <c r="AB20" s="52">
        <f>IF(ISNA(MATCH(CONCATENATE(AA$4,$A20),'Výsledková listina'!$R:$R,0)),"",INDEX('Výsledková listina'!$T:$T,MATCH(CONCATENATE(AA$4,$A20),'Výsledková listina'!$R:$R,0),1))</f>
      </c>
      <c r="AC20" s="4"/>
      <c r="AD20" s="50">
        <f t="shared" si="5"/>
      </c>
      <c r="AE20" s="63"/>
      <c r="AF20" s="17">
        <f>IF(ISNA(MATCH(CONCATENATE(AF$4,$A20),'Výsledková listina'!$R:$R,0)),"",INDEX('Výsledková listina'!$C:$C,MATCH(CONCATENATE(AF$4,$A20),'Výsledková listina'!$R:$R,0),1))</f>
      </c>
      <c r="AG20" s="52">
        <f>IF(ISNA(MATCH(CONCATENATE(AF$4,$A20),'Výsledková listina'!$R:$R,0)),"",INDEX('Výsledková listina'!$T:$T,MATCH(CONCATENATE(AF$4,$A20),'Výsledková listina'!$R:$R,0),1))</f>
      </c>
      <c r="AH20" s="4"/>
      <c r="AI20" s="50">
        <f t="shared" si="6"/>
      </c>
      <c r="AJ20" s="63"/>
      <c r="AK20" s="17">
        <f>IF(ISNA(MATCH(CONCATENATE(AK$4,$A20),'Výsledková listina'!$R:$R,0)),"",INDEX('Výsledková listina'!$C:$C,MATCH(CONCATENATE(AK$4,$A20),'Výsledková listina'!$R:$R,0),1))</f>
      </c>
      <c r="AL20" s="52">
        <f>IF(ISNA(MATCH(CONCATENATE(AK$4,$A20),'Výsledková listina'!$R:$R,0)),"",INDEX('Výsledková listina'!$T:$T,MATCH(CONCATENATE(AK$4,$A20),'Výsledková listina'!$R:$R,0),1))</f>
      </c>
      <c r="AM20" s="4"/>
      <c r="AN20" s="50">
        <f t="shared" si="7"/>
      </c>
      <c r="AO20" s="63"/>
      <c r="AP20" s="17">
        <f>IF(ISNA(MATCH(CONCATENATE(AP$4,$A20),'Výsledková listina'!$R:$R,0)),"",INDEX('Výsledková listina'!$C:$C,MATCH(CONCATENATE(AP$4,$A20),'Výsledková listina'!$R:$R,0),1))</f>
      </c>
      <c r="AQ20" s="52">
        <f>IF(ISNA(MATCH(CONCATENATE(AP$4,$A20),'Výsledková listina'!$R:$R,0)),"",INDEX('Výsledková listina'!$T:$T,MATCH(CONCATENATE(AP$4,$A20),'Výsledková listina'!$R:$R,0),1))</f>
      </c>
      <c r="AR20" s="4"/>
      <c r="AS20" s="50">
        <f t="shared" si="8"/>
      </c>
      <c r="AT20" s="63"/>
      <c r="AU20" s="17">
        <f>IF(ISNA(MATCH(CONCATENATE(AU$4,$A20),'Výsledková listina'!$R:$R,0)),"",INDEX('Výsledková listina'!$C:$C,MATCH(CONCATENATE(AU$4,$A20),'Výsledková listina'!$R:$R,0),1))</f>
      </c>
      <c r="AV20" s="52">
        <f>IF(ISNA(MATCH(CONCATENATE(AU$4,$A20),'Výsledková listina'!$R:$R,0)),"",INDEX('Výsledková listina'!$T:$T,MATCH(CONCATENATE(AU$4,$A20),'Výsledková listina'!$R:$R,0),1))</f>
      </c>
      <c r="AW20" s="4"/>
      <c r="AX20" s="50">
        <f t="shared" si="9"/>
      </c>
      <c r="AY20" s="63"/>
      <c r="AZ20" s="17">
        <f>IF(ISNA(MATCH(CONCATENATE(AZ$4,$A20),'Výsledková listina'!$R:$R,0)),"",INDEX('Výsledková listina'!$C:$C,MATCH(CONCATENATE(AZ$4,$A20),'Výsledková listina'!$R:$R,0),1))</f>
      </c>
      <c r="BA20" s="52">
        <f>IF(ISNA(MATCH(CONCATENATE(AZ$4,$A20),'Výsledková listina'!$R:$R,0)),"",INDEX('Výsledková listina'!$T:$T,MATCH(CONCATENATE(AZ$4,$A20),'Výsledková listina'!$R:$R,0),1))</f>
      </c>
      <c r="BB20" s="4"/>
      <c r="BC20" s="50">
        <f t="shared" si="10"/>
      </c>
      <c r="BD20" s="63"/>
      <c r="BE20" s="17">
        <f>IF(ISNA(MATCH(CONCATENATE(BE$4,$A20),'Výsledková listina'!$R:$R,0)),"",INDEX('Výsledková listina'!$C:$C,MATCH(CONCATENATE(BE$4,$A20),'Výsledková listina'!$R:$R,0),1))</f>
      </c>
      <c r="BF20" s="52">
        <f>IF(ISNA(MATCH(CONCATENATE(BE$4,$A20),'Výsledková listina'!$R:$R,0)),"",INDEX('Výsledková listina'!$T:$T,MATCH(CONCATENATE(BE$4,$A20),'Výsledková listina'!$R:$R,0),1))</f>
      </c>
      <c r="BG20" s="4"/>
      <c r="BH20" s="50">
        <f t="shared" si="11"/>
      </c>
      <c r="BI20" s="63"/>
      <c r="BJ20" s="17">
        <f>IF(ISNA(MATCH(CONCATENATE(BJ$4,$A20),'Výsledková listina'!$R:$R,0)),"",INDEX('Výsledková listina'!$C:$C,MATCH(CONCATENATE(BJ$4,$A20),'Výsledková listina'!$R:$R,0),1))</f>
      </c>
      <c r="BK20" s="52">
        <f>IF(ISNA(MATCH(CONCATENATE(BJ$4,$A20),'Výsledková listina'!$R:$R,0)),"",INDEX('Výsledková listina'!$T:$T,MATCH(CONCATENATE(BJ$4,$A20),'Výsledková listina'!$R:$R,0),1))</f>
      </c>
      <c r="BL20" s="4"/>
      <c r="BM20" s="50">
        <f t="shared" si="12"/>
      </c>
      <c r="BN20" s="63"/>
      <c r="BO20" s="17">
        <f>IF(ISNA(MATCH(CONCATENATE(BO$4,$A20),'Výsledková listina'!$R:$R,0)),"",INDEX('Výsledková listina'!$C:$C,MATCH(CONCATENATE(BO$4,$A20),'Výsledková listina'!$R:$R,0),1))</f>
      </c>
      <c r="BP20" s="52">
        <f>IF(ISNA(MATCH(CONCATENATE(BO$4,$A20),'Výsledková listina'!$R:$R,0)),"",INDEX('Výsledková listina'!$T:$T,MATCH(CONCATENATE(BO$4,$A20),'Výsledková listina'!$R:$R,0),1))</f>
      </c>
      <c r="BQ20" s="4"/>
      <c r="BR20" s="50">
        <f t="shared" si="13"/>
      </c>
      <c r="BS20" s="63"/>
      <c r="BT20" s="17">
        <f>IF(ISNA(MATCH(CONCATENATE(BT$4,$A20),'Výsledková listina'!$R:$R,0)),"",INDEX('Výsledková listina'!$C:$C,MATCH(CONCATENATE(BT$4,$A20),'Výsledková listina'!$R:$R,0),1))</f>
      </c>
      <c r="BU20" s="52">
        <f>IF(ISNA(MATCH(CONCATENATE(BT$4,$A20),'Výsledková listina'!$R:$R,0)),"",INDEX('Výsledková listina'!$T:$T,MATCH(CONCATENATE(BT$4,$A20),'Výsledková listina'!$R:$R,0),1))</f>
      </c>
      <c r="BV20" s="4"/>
      <c r="BW20" s="50">
        <f t="shared" si="14"/>
      </c>
      <c r="BX20" s="63"/>
    </row>
    <row r="21" spans="1:76" s="10" customFormat="1" ht="34.5" customHeight="1">
      <c r="A21" s="5">
        <v>16</v>
      </c>
      <c r="B21" s="17">
        <f>IF(ISNA(MATCH(CONCATENATE(B$4,$A21),'Výsledková listina'!$R:$R,0)),"",INDEX('Výsledková listina'!$C:$C,MATCH(CONCATENATE(B$4,$A21),'Výsledková listina'!$R:$R,0),1))</f>
      </c>
      <c r="C21" s="52">
        <f>IF(ISNA(MATCH(CONCATENATE(B$4,$A21),'Výsledková listina'!$R:$R,0)),"",INDEX('Výsledková listina'!$T:$T,MATCH(CONCATENATE(B$4,$A21),'Výsledková listina'!$R:$R,0),1))</f>
      </c>
      <c r="D21" s="92"/>
      <c r="E21" s="50">
        <f t="shared" si="0"/>
      </c>
      <c r="F21" s="63"/>
      <c r="G21" s="17">
        <f>IF(ISNA(MATCH(CONCATENATE(G$4,$A21),'Výsledková listina'!$R:$R,0)),"",INDEX('Výsledková listina'!$C:$C,MATCH(CONCATENATE(G$4,$A21),'Výsledková listina'!$R:$R,0),1))</f>
      </c>
      <c r="H21" s="52">
        <f>IF(ISNA(MATCH(CONCATENATE(G$4,$A21),'Výsledková listina'!$R:$R,0)),"",INDEX('Výsledková listina'!$T:$T,MATCH(CONCATENATE(G$4,$A21),'Výsledková listina'!$R:$R,0),1))</f>
      </c>
      <c r="I21" s="92"/>
      <c r="J21" s="50">
        <f t="shared" si="1"/>
      </c>
      <c r="K21" s="63"/>
      <c r="L21" s="17">
        <f>IF(ISNA(MATCH(CONCATENATE(L$4,$A21),'Výsledková listina'!$R:$R,0)),"",INDEX('Výsledková listina'!$C:$C,MATCH(CONCATENATE(L$4,$A21),'Výsledková listina'!$R:$R,0),1))</f>
      </c>
      <c r="M21" s="52">
        <f>IF(ISNA(MATCH(CONCATENATE(L$4,$A21),'Výsledková listina'!$R:$R,0)),"",INDEX('Výsledková listina'!$T:$T,MATCH(CONCATENATE(L$4,$A21),'Výsledková listina'!$R:$R,0),1))</f>
      </c>
      <c r="N21" s="92"/>
      <c r="O21" s="50">
        <f t="shared" si="2"/>
      </c>
      <c r="P21" s="63"/>
      <c r="Q21" s="17">
        <f>IF(ISNA(MATCH(CONCATENATE(Q$4,$A21),'Výsledková listina'!$R:$R,0)),"",INDEX('Výsledková listina'!$C:$C,MATCH(CONCATENATE(Q$4,$A21),'Výsledková listina'!$R:$R,0),1))</f>
      </c>
      <c r="R21" s="52">
        <f>IF(ISNA(MATCH(CONCATENATE(Q$4,$A21),'Výsledková listina'!$R:$R,0)),"",INDEX('Výsledková listina'!$T:$T,MATCH(CONCATENATE(Q$4,$A21),'Výsledková listina'!$R:$R,0),1))</f>
      </c>
      <c r="S21" s="92"/>
      <c r="T21" s="50">
        <f t="shared" si="3"/>
      </c>
      <c r="U21" s="63"/>
      <c r="V21" s="17">
        <f>IF(ISNA(MATCH(CONCATENATE(V$4,$A21),'Výsledková listina'!$R:$R,0)),"",INDEX('Výsledková listina'!$C:$C,MATCH(CONCATENATE(V$4,$A21),'Výsledková listina'!$R:$R,0),1))</f>
      </c>
      <c r="W21" s="52">
        <f>IF(ISNA(MATCH(CONCATENATE(V$4,$A21),'Výsledková listina'!$R:$R,0)),"",INDEX('Výsledková listina'!$T:$T,MATCH(CONCATENATE(V$4,$A21),'Výsledková listina'!$R:$R,0),1))</f>
      </c>
      <c r="X21" s="92"/>
      <c r="Y21" s="50">
        <f t="shared" si="4"/>
      </c>
      <c r="Z21" s="63"/>
      <c r="AA21" s="17">
        <f>IF(ISNA(MATCH(CONCATENATE(AA$4,$A21),'Výsledková listina'!$R:$R,0)),"",INDEX('Výsledková listina'!$C:$C,MATCH(CONCATENATE(AA$4,$A21),'Výsledková listina'!$R:$R,0),1))</f>
      </c>
      <c r="AB21" s="52">
        <f>IF(ISNA(MATCH(CONCATENATE(AA$4,$A21),'Výsledková listina'!$R:$R,0)),"",INDEX('Výsledková listina'!$T:$T,MATCH(CONCATENATE(AA$4,$A21),'Výsledková listina'!$R:$R,0),1))</f>
      </c>
      <c r="AC21" s="4"/>
      <c r="AD21" s="50">
        <f t="shared" si="5"/>
      </c>
      <c r="AE21" s="63"/>
      <c r="AF21" s="17">
        <f>IF(ISNA(MATCH(CONCATENATE(AF$4,$A21),'Výsledková listina'!$R:$R,0)),"",INDEX('Výsledková listina'!$C:$C,MATCH(CONCATENATE(AF$4,$A21),'Výsledková listina'!$R:$R,0),1))</f>
      </c>
      <c r="AG21" s="52">
        <f>IF(ISNA(MATCH(CONCATENATE(AF$4,$A21),'Výsledková listina'!$R:$R,0)),"",INDEX('Výsledková listina'!$T:$T,MATCH(CONCATENATE(AF$4,$A21),'Výsledková listina'!$R:$R,0),1))</f>
      </c>
      <c r="AH21" s="4"/>
      <c r="AI21" s="50">
        <f t="shared" si="6"/>
      </c>
      <c r="AJ21" s="63"/>
      <c r="AK21" s="17">
        <f>IF(ISNA(MATCH(CONCATENATE(AK$4,$A21),'Výsledková listina'!$R:$R,0)),"",INDEX('Výsledková listina'!$C:$C,MATCH(CONCATENATE(AK$4,$A21),'Výsledková listina'!$R:$R,0),1))</f>
      </c>
      <c r="AL21" s="52">
        <f>IF(ISNA(MATCH(CONCATENATE(AK$4,$A21),'Výsledková listina'!$R:$R,0)),"",INDEX('Výsledková listina'!$T:$T,MATCH(CONCATENATE(AK$4,$A21),'Výsledková listina'!$R:$R,0),1))</f>
      </c>
      <c r="AM21" s="4"/>
      <c r="AN21" s="50">
        <f t="shared" si="7"/>
      </c>
      <c r="AO21" s="63"/>
      <c r="AP21" s="17">
        <f>IF(ISNA(MATCH(CONCATENATE(AP$4,$A21),'Výsledková listina'!$R:$R,0)),"",INDEX('Výsledková listina'!$C:$C,MATCH(CONCATENATE(AP$4,$A21),'Výsledková listina'!$R:$R,0),1))</f>
      </c>
      <c r="AQ21" s="52">
        <f>IF(ISNA(MATCH(CONCATENATE(AP$4,$A21),'Výsledková listina'!$R:$R,0)),"",INDEX('Výsledková listina'!$T:$T,MATCH(CONCATENATE(AP$4,$A21),'Výsledková listina'!$R:$R,0),1))</f>
      </c>
      <c r="AR21" s="4"/>
      <c r="AS21" s="50">
        <f t="shared" si="8"/>
      </c>
      <c r="AT21" s="63"/>
      <c r="AU21" s="17">
        <f>IF(ISNA(MATCH(CONCATENATE(AU$4,$A21),'Výsledková listina'!$R:$R,0)),"",INDEX('Výsledková listina'!$C:$C,MATCH(CONCATENATE(AU$4,$A21),'Výsledková listina'!$R:$R,0),1))</f>
      </c>
      <c r="AV21" s="52">
        <f>IF(ISNA(MATCH(CONCATENATE(AU$4,$A21),'Výsledková listina'!$R:$R,0)),"",INDEX('Výsledková listina'!$T:$T,MATCH(CONCATENATE(AU$4,$A21),'Výsledková listina'!$R:$R,0),1))</f>
      </c>
      <c r="AW21" s="4"/>
      <c r="AX21" s="50">
        <f t="shared" si="9"/>
      </c>
      <c r="AY21" s="63"/>
      <c r="AZ21" s="17">
        <f>IF(ISNA(MATCH(CONCATENATE(AZ$4,$A21),'Výsledková listina'!$R:$R,0)),"",INDEX('Výsledková listina'!$C:$C,MATCH(CONCATENATE(AZ$4,$A21),'Výsledková listina'!$R:$R,0),1))</f>
      </c>
      <c r="BA21" s="52">
        <f>IF(ISNA(MATCH(CONCATENATE(AZ$4,$A21),'Výsledková listina'!$R:$R,0)),"",INDEX('Výsledková listina'!$T:$T,MATCH(CONCATENATE(AZ$4,$A21),'Výsledková listina'!$R:$R,0),1))</f>
      </c>
      <c r="BB21" s="4"/>
      <c r="BC21" s="50">
        <f t="shared" si="10"/>
      </c>
      <c r="BD21" s="63"/>
      <c r="BE21" s="17">
        <f>IF(ISNA(MATCH(CONCATENATE(BE$4,$A21),'Výsledková listina'!$R:$R,0)),"",INDEX('Výsledková listina'!$C:$C,MATCH(CONCATENATE(BE$4,$A21),'Výsledková listina'!$R:$R,0),1))</f>
      </c>
      <c r="BF21" s="52">
        <f>IF(ISNA(MATCH(CONCATENATE(BE$4,$A21),'Výsledková listina'!$R:$R,0)),"",INDEX('Výsledková listina'!$T:$T,MATCH(CONCATENATE(BE$4,$A21),'Výsledková listina'!$R:$R,0),1))</f>
      </c>
      <c r="BG21" s="4"/>
      <c r="BH21" s="50">
        <f t="shared" si="11"/>
      </c>
      <c r="BI21" s="63"/>
      <c r="BJ21" s="17">
        <f>IF(ISNA(MATCH(CONCATENATE(BJ$4,$A21),'Výsledková listina'!$R:$R,0)),"",INDEX('Výsledková listina'!$C:$C,MATCH(CONCATENATE(BJ$4,$A21),'Výsledková listina'!$R:$R,0),1))</f>
      </c>
      <c r="BK21" s="52">
        <f>IF(ISNA(MATCH(CONCATENATE(BJ$4,$A21),'Výsledková listina'!$R:$R,0)),"",INDEX('Výsledková listina'!$T:$T,MATCH(CONCATENATE(BJ$4,$A21),'Výsledková listina'!$R:$R,0),1))</f>
      </c>
      <c r="BL21" s="4"/>
      <c r="BM21" s="50">
        <f t="shared" si="12"/>
      </c>
      <c r="BN21" s="63"/>
      <c r="BO21" s="17">
        <f>IF(ISNA(MATCH(CONCATENATE(BO$4,$A21),'Výsledková listina'!$R:$R,0)),"",INDEX('Výsledková listina'!$C:$C,MATCH(CONCATENATE(BO$4,$A21),'Výsledková listina'!$R:$R,0),1))</f>
      </c>
      <c r="BP21" s="52">
        <f>IF(ISNA(MATCH(CONCATENATE(BO$4,$A21),'Výsledková listina'!$R:$R,0)),"",INDEX('Výsledková listina'!$T:$T,MATCH(CONCATENATE(BO$4,$A21),'Výsledková listina'!$R:$R,0),1))</f>
      </c>
      <c r="BQ21" s="4"/>
      <c r="BR21" s="50">
        <f t="shared" si="13"/>
      </c>
      <c r="BS21" s="63"/>
      <c r="BT21" s="17">
        <f>IF(ISNA(MATCH(CONCATENATE(BT$4,$A21),'Výsledková listina'!$R:$R,0)),"",INDEX('Výsledková listina'!$C:$C,MATCH(CONCATENATE(BT$4,$A21),'Výsledková listina'!$R:$R,0),1))</f>
      </c>
      <c r="BU21" s="52">
        <f>IF(ISNA(MATCH(CONCATENATE(BT$4,$A21),'Výsledková listina'!$R:$R,0)),"",INDEX('Výsledková listina'!$T:$T,MATCH(CONCATENATE(BT$4,$A21),'Výsledková listina'!$R:$R,0),1))</f>
      </c>
      <c r="BV21" s="4"/>
      <c r="BW21" s="50">
        <f t="shared" si="14"/>
      </c>
      <c r="BX21" s="63"/>
    </row>
    <row r="22" spans="1:76" s="10" customFormat="1" ht="34.5" customHeight="1">
      <c r="A22" s="5">
        <v>17</v>
      </c>
      <c r="B22" s="17">
        <f>IF(ISNA(MATCH(CONCATENATE(B$4,$A22),'Výsledková listina'!$R:$R,0)),"",INDEX('Výsledková listina'!$C:$C,MATCH(CONCATENATE(B$4,$A22),'Výsledková listina'!$R:$R,0),1))</f>
      </c>
      <c r="C22" s="52">
        <f>IF(ISNA(MATCH(CONCATENATE(B$4,$A22),'Výsledková listina'!$R:$R,0)),"",INDEX('Výsledková listina'!$T:$T,MATCH(CONCATENATE(B$4,$A22),'Výsledková listina'!$R:$R,0),1))</f>
      </c>
      <c r="D22" s="92"/>
      <c r="E22" s="50">
        <f t="shared" si="0"/>
      </c>
      <c r="F22" s="63"/>
      <c r="G22" s="17">
        <f>IF(ISNA(MATCH(CONCATENATE(G$4,$A22),'Výsledková listina'!$R:$R,0)),"",INDEX('Výsledková listina'!$C:$C,MATCH(CONCATENATE(G$4,$A22),'Výsledková listina'!$R:$R,0),1))</f>
      </c>
      <c r="H22" s="52">
        <f>IF(ISNA(MATCH(CONCATENATE(G$4,$A22),'Výsledková listina'!$R:$R,0)),"",INDEX('Výsledková listina'!$T:$T,MATCH(CONCATENATE(G$4,$A22),'Výsledková listina'!$R:$R,0),1))</f>
      </c>
      <c r="I22" s="92"/>
      <c r="J22" s="50">
        <f t="shared" si="1"/>
      </c>
      <c r="K22" s="63"/>
      <c r="L22" s="17">
        <f>IF(ISNA(MATCH(CONCATENATE(L$4,$A22),'Výsledková listina'!$R:$R,0)),"",INDEX('Výsledková listina'!$C:$C,MATCH(CONCATENATE(L$4,$A22),'Výsledková listina'!$R:$R,0),1))</f>
      </c>
      <c r="M22" s="52">
        <f>IF(ISNA(MATCH(CONCATENATE(L$4,$A22),'Výsledková listina'!$R:$R,0)),"",INDEX('Výsledková listina'!$T:$T,MATCH(CONCATENATE(L$4,$A22),'Výsledková listina'!$R:$R,0),1))</f>
      </c>
      <c r="N22" s="92"/>
      <c r="O22" s="50">
        <f t="shared" si="2"/>
      </c>
      <c r="P22" s="63"/>
      <c r="Q22" s="17">
        <f>IF(ISNA(MATCH(CONCATENATE(Q$4,$A22),'Výsledková listina'!$R:$R,0)),"",INDEX('Výsledková listina'!$C:$C,MATCH(CONCATENATE(Q$4,$A22),'Výsledková listina'!$R:$R,0),1))</f>
      </c>
      <c r="R22" s="52">
        <f>IF(ISNA(MATCH(CONCATENATE(Q$4,$A22),'Výsledková listina'!$R:$R,0)),"",INDEX('Výsledková listina'!$T:$T,MATCH(CONCATENATE(Q$4,$A22),'Výsledková listina'!$R:$R,0),1))</f>
      </c>
      <c r="S22" s="92"/>
      <c r="T22" s="50">
        <f t="shared" si="3"/>
      </c>
      <c r="U22" s="63"/>
      <c r="V22" s="17">
        <f>IF(ISNA(MATCH(CONCATENATE(V$4,$A22),'Výsledková listina'!$R:$R,0)),"",INDEX('Výsledková listina'!$C:$C,MATCH(CONCATENATE(V$4,$A22),'Výsledková listina'!$R:$R,0),1))</f>
      </c>
      <c r="W22" s="52">
        <f>IF(ISNA(MATCH(CONCATENATE(V$4,$A22),'Výsledková listina'!$R:$R,0)),"",INDEX('Výsledková listina'!$T:$T,MATCH(CONCATENATE(V$4,$A22),'Výsledková listina'!$R:$R,0),1))</f>
      </c>
      <c r="X22" s="92"/>
      <c r="Y22" s="50">
        <f t="shared" si="4"/>
      </c>
      <c r="Z22" s="63"/>
      <c r="AA22" s="17">
        <f>IF(ISNA(MATCH(CONCATENATE(AA$4,$A22),'Výsledková listina'!$R:$R,0)),"",INDEX('Výsledková listina'!$C:$C,MATCH(CONCATENATE(AA$4,$A22),'Výsledková listina'!$R:$R,0),1))</f>
      </c>
      <c r="AB22" s="52">
        <f>IF(ISNA(MATCH(CONCATENATE(AA$4,$A22),'Výsledková listina'!$R:$R,0)),"",INDEX('Výsledková listina'!$T:$T,MATCH(CONCATENATE(AA$4,$A22),'Výsledková listina'!$R:$R,0),1))</f>
      </c>
      <c r="AC22" s="4"/>
      <c r="AD22" s="50">
        <f t="shared" si="5"/>
      </c>
      <c r="AE22" s="63"/>
      <c r="AF22" s="17">
        <f>IF(ISNA(MATCH(CONCATENATE(AF$4,$A22),'Výsledková listina'!$R:$R,0)),"",INDEX('Výsledková listina'!$C:$C,MATCH(CONCATENATE(AF$4,$A22),'Výsledková listina'!$R:$R,0),1))</f>
      </c>
      <c r="AG22" s="52">
        <f>IF(ISNA(MATCH(CONCATENATE(AF$4,$A22),'Výsledková listina'!$R:$R,0)),"",INDEX('Výsledková listina'!$T:$T,MATCH(CONCATENATE(AF$4,$A22),'Výsledková listina'!$R:$R,0),1))</f>
      </c>
      <c r="AH22" s="4"/>
      <c r="AI22" s="50">
        <f t="shared" si="6"/>
      </c>
      <c r="AJ22" s="63"/>
      <c r="AK22" s="17">
        <f>IF(ISNA(MATCH(CONCATENATE(AK$4,$A22),'Výsledková listina'!$R:$R,0)),"",INDEX('Výsledková listina'!$C:$C,MATCH(CONCATENATE(AK$4,$A22),'Výsledková listina'!$R:$R,0),1))</f>
      </c>
      <c r="AL22" s="52">
        <f>IF(ISNA(MATCH(CONCATENATE(AK$4,$A22),'Výsledková listina'!$R:$R,0)),"",INDEX('Výsledková listina'!$T:$T,MATCH(CONCATENATE(AK$4,$A22),'Výsledková listina'!$R:$R,0),1))</f>
      </c>
      <c r="AM22" s="4"/>
      <c r="AN22" s="50">
        <f t="shared" si="7"/>
      </c>
      <c r="AO22" s="63"/>
      <c r="AP22" s="17">
        <f>IF(ISNA(MATCH(CONCATENATE(AP$4,$A22),'Výsledková listina'!$R:$R,0)),"",INDEX('Výsledková listina'!$C:$C,MATCH(CONCATENATE(AP$4,$A22),'Výsledková listina'!$R:$R,0),1))</f>
      </c>
      <c r="AQ22" s="52">
        <f>IF(ISNA(MATCH(CONCATENATE(AP$4,$A22),'Výsledková listina'!$R:$R,0)),"",INDEX('Výsledková listina'!$T:$T,MATCH(CONCATENATE(AP$4,$A22),'Výsledková listina'!$R:$R,0),1))</f>
      </c>
      <c r="AR22" s="4"/>
      <c r="AS22" s="50">
        <f t="shared" si="8"/>
      </c>
      <c r="AT22" s="63"/>
      <c r="AU22" s="17">
        <f>IF(ISNA(MATCH(CONCATENATE(AU$4,$A22),'Výsledková listina'!$R:$R,0)),"",INDEX('Výsledková listina'!$C:$C,MATCH(CONCATENATE(AU$4,$A22),'Výsledková listina'!$R:$R,0),1))</f>
      </c>
      <c r="AV22" s="52">
        <f>IF(ISNA(MATCH(CONCATENATE(AU$4,$A22),'Výsledková listina'!$R:$R,0)),"",INDEX('Výsledková listina'!$T:$T,MATCH(CONCATENATE(AU$4,$A22),'Výsledková listina'!$R:$R,0),1))</f>
      </c>
      <c r="AW22" s="4"/>
      <c r="AX22" s="50">
        <f t="shared" si="9"/>
      </c>
      <c r="AY22" s="63"/>
      <c r="AZ22" s="17">
        <f>IF(ISNA(MATCH(CONCATENATE(AZ$4,$A22),'Výsledková listina'!$R:$R,0)),"",INDEX('Výsledková listina'!$C:$C,MATCH(CONCATENATE(AZ$4,$A22),'Výsledková listina'!$R:$R,0),1))</f>
      </c>
      <c r="BA22" s="52">
        <f>IF(ISNA(MATCH(CONCATENATE(AZ$4,$A22),'Výsledková listina'!$R:$R,0)),"",INDEX('Výsledková listina'!$T:$T,MATCH(CONCATENATE(AZ$4,$A22),'Výsledková listina'!$R:$R,0),1))</f>
      </c>
      <c r="BB22" s="4"/>
      <c r="BC22" s="50">
        <f t="shared" si="10"/>
      </c>
      <c r="BD22" s="63"/>
      <c r="BE22" s="17">
        <f>IF(ISNA(MATCH(CONCATENATE(BE$4,$A22),'Výsledková listina'!$R:$R,0)),"",INDEX('Výsledková listina'!$C:$C,MATCH(CONCATENATE(BE$4,$A22),'Výsledková listina'!$R:$R,0),1))</f>
      </c>
      <c r="BF22" s="52">
        <f>IF(ISNA(MATCH(CONCATENATE(BE$4,$A22),'Výsledková listina'!$R:$R,0)),"",INDEX('Výsledková listina'!$T:$T,MATCH(CONCATENATE(BE$4,$A22),'Výsledková listina'!$R:$R,0),1))</f>
      </c>
      <c r="BG22" s="4"/>
      <c r="BH22" s="50">
        <f t="shared" si="11"/>
      </c>
      <c r="BI22" s="63"/>
      <c r="BJ22" s="17">
        <f>IF(ISNA(MATCH(CONCATENATE(BJ$4,$A22),'Výsledková listina'!$R:$R,0)),"",INDEX('Výsledková listina'!$C:$C,MATCH(CONCATENATE(BJ$4,$A22),'Výsledková listina'!$R:$R,0),1))</f>
      </c>
      <c r="BK22" s="52">
        <f>IF(ISNA(MATCH(CONCATENATE(BJ$4,$A22),'Výsledková listina'!$R:$R,0)),"",INDEX('Výsledková listina'!$T:$T,MATCH(CONCATENATE(BJ$4,$A22),'Výsledková listina'!$R:$R,0),1))</f>
      </c>
      <c r="BL22" s="4"/>
      <c r="BM22" s="50">
        <f t="shared" si="12"/>
      </c>
      <c r="BN22" s="63"/>
      <c r="BO22" s="17">
        <f>IF(ISNA(MATCH(CONCATENATE(BO$4,$A22),'Výsledková listina'!$R:$R,0)),"",INDEX('Výsledková listina'!$C:$C,MATCH(CONCATENATE(BO$4,$A22),'Výsledková listina'!$R:$R,0),1))</f>
      </c>
      <c r="BP22" s="52">
        <f>IF(ISNA(MATCH(CONCATENATE(BO$4,$A22),'Výsledková listina'!$R:$R,0)),"",INDEX('Výsledková listina'!$T:$T,MATCH(CONCATENATE(BO$4,$A22),'Výsledková listina'!$R:$R,0),1))</f>
      </c>
      <c r="BQ22" s="4"/>
      <c r="BR22" s="50">
        <f t="shared" si="13"/>
      </c>
      <c r="BS22" s="63"/>
      <c r="BT22" s="17">
        <f>IF(ISNA(MATCH(CONCATENATE(BT$4,$A22),'Výsledková listina'!$R:$R,0)),"",INDEX('Výsledková listina'!$C:$C,MATCH(CONCATENATE(BT$4,$A22),'Výsledková listina'!$R:$R,0),1))</f>
      </c>
      <c r="BU22" s="52">
        <f>IF(ISNA(MATCH(CONCATENATE(BT$4,$A22),'Výsledková listina'!$R:$R,0)),"",INDEX('Výsledková listina'!$T:$T,MATCH(CONCATENATE(BT$4,$A22),'Výsledková listina'!$R:$R,0),1))</f>
      </c>
      <c r="BV22" s="4"/>
      <c r="BW22" s="50">
        <f t="shared" si="14"/>
      </c>
      <c r="BX22" s="63"/>
    </row>
    <row r="23" spans="1:76" s="10" customFormat="1" ht="34.5" customHeight="1">
      <c r="A23" s="5">
        <v>18</v>
      </c>
      <c r="B23" s="17">
        <f>IF(ISNA(MATCH(CONCATENATE(B$4,$A23),'Výsledková listina'!$R:$R,0)),"",INDEX('Výsledková listina'!$C:$C,MATCH(CONCATENATE(B$4,$A23),'Výsledková listina'!$R:$R,0),1))</f>
      </c>
      <c r="C23" s="52">
        <f>IF(ISNA(MATCH(CONCATENATE(B$4,$A23),'Výsledková listina'!$R:$R,0)),"",INDEX('Výsledková listina'!$T:$T,MATCH(CONCATENATE(B$4,$A23),'Výsledková listina'!$R:$R,0),1))</f>
      </c>
      <c r="D23" s="92"/>
      <c r="E23" s="50">
        <f t="shared" si="0"/>
      </c>
      <c r="F23" s="63"/>
      <c r="G23" s="17">
        <f>IF(ISNA(MATCH(CONCATENATE(G$4,$A23),'Výsledková listina'!$R:$R,0)),"",INDEX('Výsledková listina'!$C:$C,MATCH(CONCATENATE(G$4,$A23),'Výsledková listina'!$R:$R,0),1))</f>
      </c>
      <c r="H23" s="52">
        <f>IF(ISNA(MATCH(CONCATENATE(G$4,$A23),'Výsledková listina'!$R:$R,0)),"",INDEX('Výsledková listina'!$T:$T,MATCH(CONCATENATE(G$4,$A23),'Výsledková listina'!$R:$R,0),1))</f>
      </c>
      <c r="I23" s="92"/>
      <c r="J23" s="50">
        <f t="shared" si="1"/>
      </c>
      <c r="K23" s="63"/>
      <c r="L23" s="17">
        <f>IF(ISNA(MATCH(CONCATENATE(L$4,$A23),'Výsledková listina'!$R:$R,0)),"",INDEX('Výsledková listina'!$C:$C,MATCH(CONCATENATE(L$4,$A23),'Výsledková listina'!$R:$R,0),1))</f>
      </c>
      <c r="M23" s="52">
        <f>IF(ISNA(MATCH(CONCATENATE(L$4,$A23),'Výsledková listina'!$R:$R,0)),"",INDEX('Výsledková listina'!$T:$T,MATCH(CONCATENATE(L$4,$A23),'Výsledková listina'!$R:$R,0),1))</f>
      </c>
      <c r="N23" s="92"/>
      <c r="O23" s="50">
        <f t="shared" si="2"/>
      </c>
      <c r="P23" s="63"/>
      <c r="Q23" s="17">
        <f>IF(ISNA(MATCH(CONCATENATE(Q$4,$A23),'Výsledková listina'!$R:$R,0)),"",INDEX('Výsledková listina'!$C:$C,MATCH(CONCATENATE(Q$4,$A23),'Výsledková listina'!$R:$R,0),1))</f>
      </c>
      <c r="R23" s="52">
        <f>IF(ISNA(MATCH(CONCATENATE(Q$4,$A23),'Výsledková listina'!$R:$R,0)),"",INDEX('Výsledková listina'!$T:$T,MATCH(CONCATENATE(Q$4,$A23),'Výsledková listina'!$R:$R,0),1))</f>
      </c>
      <c r="S23" s="92"/>
      <c r="T23" s="50">
        <f t="shared" si="3"/>
      </c>
      <c r="U23" s="63"/>
      <c r="V23" s="17">
        <f>IF(ISNA(MATCH(CONCATENATE(V$4,$A23),'Výsledková listina'!$R:$R,0)),"",INDEX('Výsledková listina'!$C:$C,MATCH(CONCATENATE(V$4,$A23),'Výsledková listina'!$R:$R,0),1))</f>
      </c>
      <c r="W23" s="52">
        <f>IF(ISNA(MATCH(CONCATENATE(V$4,$A23),'Výsledková listina'!$R:$R,0)),"",INDEX('Výsledková listina'!$T:$T,MATCH(CONCATENATE(V$4,$A23),'Výsledková listina'!$R:$R,0),1))</f>
      </c>
      <c r="X23" s="92"/>
      <c r="Y23" s="50">
        <f t="shared" si="4"/>
      </c>
      <c r="Z23" s="63"/>
      <c r="AA23" s="17">
        <f>IF(ISNA(MATCH(CONCATENATE(AA$4,$A23),'Výsledková listina'!$R:$R,0)),"",INDEX('Výsledková listina'!$C:$C,MATCH(CONCATENATE(AA$4,$A23),'Výsledková listina'!$R:$R,0),1))</f>
      </c>
      <c r="AB23" s="52">
        <f>IF(ISNA(MATCH(CONCATENATE(AA$4,$A23),'Výsledková listina'!$R:$R,0)),"",INDEX('Výsledková listina'!$T:$T,MATCH(CONCATENATE(AA$4,$A23),'Výsledková listina'!$R:$R,0),1))</f>
      </c>
      <c r="AC23" s="4"/>
      <c r="AD23" s="50">
        <f t="shared" si="5"/>
      </c>
      <c r="AE23" s="63"/>
      <c r="AF23" s="17">
        <f>IF(ISNA(MATCH(CONCATENATE(AF$4,$A23),'Výsledková listina'!$R:$R,0)),"",INDEX('Výsledková listina'!$C:$C,MATCH(CONCATENATE(AF$4,$A23),'Výsledková listina'!$R:$R,0),1))</f>
      </c>
      <c r="AG23" s="52">
        <f>IF(ISNA(MATCH(CONCATENATE(AF$4,$A23),'Výsledková listina'!$R:$R,0)),"",INDEX('Výsledková listina'!$T:$T,MATCH(CONCATENATE(AF$4,$A23),'Výsledková listina'!$R:$R,0),1))</f>
      </c>
      <c r="AH23" s="4"/>
      <c r="AI23" s="50">
        <f t="shared" si="6"/>
      </c>
      <c r="AJ23" s="63"/>
      <c r="AK23" s="17">
        <f>IF(ISNA(MATCH(CONCATENATE(AK$4,$A23),'Výsledková listina'!$R:$R,0)),"",INDEX('Výsledková listina'!$C:$C,MATCH(CONCATENATE(AK$4,$A23),'Výsledková listina'!$R:$R,0),1))</f>
      </c>
      <c r="AL23" s="52">
        <f>IF(ISNA(MATCH(CONCATENATE(AK$4,$A23),'Výsledková listina'!$R:$R,0)),"",INDEX('Výsledková listina'!$T:$T,MATCH(CONCATENATE(AK$4,$A23),'Výsledková listina'!$R:$R,0),1))</f>
      </c>
      <c r="AM23" s="4"/>
      <c r="AN23" s="50">
        <f t="shared" si="7"/>
      </c>
      <c r="AO23" s="63"/>
      <c r="AP23" s="17">
        <f>IF(ISNA(MATCH(CONCATENATE(AP$4,$A23),'Výsledková listina'!$R:$R,0)),"",INDEX('Výsledková listina'!$C:$C,MATCH(CONCATENATE(AP$4,$A23),'Výsledková listina'!$R:$R,0),1))</f>
      </c>
      <c r="AQ23" s="52">
        <f>IF(ISNA(MATCH(CONCATENATE(AP$4,$A23),'Výsledková listina'!$R:$R,0)),"",INDEX('Výsledková listina'!$T:$T,MATCH(CONCATENATE(AP$4,$A23),'Výsledková listina'!$R:$R,0),1))</f>
      </c>
      <c r="AR23" s="4"/>
      <c r="AS23" s="50">
        <f t="shared" si="8"/>
      </c>
      <c r="AT23" s="63"/>
      <c r="AU23" s="17">
        <f>IF(ISNA(MATCH(CONCATENATE(AU$4,$A23),'Výsledková listina'!$R:$R,0)),"",INDEX('Výsledková listina'!$C:$C,MATCH(CONCATENATE(AU$4,$A23),'Výsledková listina'!$R:$R,0),1))</f>
      </c>
      <c r="AV23" s="52">
        <f>IF(ISNA(MATCH(CONCATENATE(AU$4,$A23),'Výsledková listina'!$R:$R,0)),"",INDEX('Výsledková listina'!$T:$T,MATCH(CONCATENATE(AU$4,$A23),'Výsledková listina'!$R:$R,0),1))</f>
      </c>
      <c r="AW23" s="4"/>
      <c r="AX23" s="50">
        <f t="shared" si="9"/>
      </c>
      <c r="AY23" s="63"/>
      <c r="AZ23" s="17">
        <f>IF(ISNA(MATCH(CONCATENATE(AZ$4,$A23),'Výsledková listina'!$R:$R,0)),"",INDEX('Výsledková listina'!$C:$C,MATCH(CONCATENATE(AZ$4,$A23),'Výsledková listina'!$R:$R,0),1))</f>
      </c>
      <c r="BA23" s="52">
        <f>IF(ISNA(MATCH(CONCATENATE(AZ$4,$A23),'Výsledková listina'!$R:$R,0)),"",INDEX('Výsledková listina'!$T:$T,MATCH(CONCATENATE(AZ$4,$A23),'Výsledková listina'!$R:$R,0),1))</f>
      </c>
      <c r="BB23" s="4"/>
      <c r="BC23" s="50">
        <f t="shared" si="10"/>
      </c>
      <c r="BD23" s="63"/>
      <c r="BE23" s="17">
        <f>IF(ISNA(MATCH(CONCATENATE(BE$4,$A23),'Výsledková listina'!$R:$R,0)),"",INDEX('Výsledková listina'!$C:$C,MATCH(CONCATENATE(BE$4,$A23),'Výsledková listina'!$R:$R,0),1))</f>
      </c>
      <c r="BF23" s="52">
        <f>IF(ISNA(MATCH(CONCATENATE(BE$4,$A23),'Výsledková listina'!$R:$R,0)),"",INDEX('Výsledková listina'!$T:$T,MATCH(CONCATENATE(BE$4,$A23),'Výsledková listina'!$R:$R,0),1))</f>
      </c>
      <c r="BG23" s="4"/>
      <c r="BH23" s="50">
        <f t="shared" si="11"/>
      </c>
      <c r="BI23" s="63"/>
      <c r="BJ23" s="17">
        <f>IF(ISNA(MATCH(CONCATENATE(BJ$4,$A23),'Výsledková listina'!$R:$R,0)),"",INDEX('Výsledková listina'!$C:$C,MATCH(CONCATENATE(BJ$4,$A23),'Výsledková listina'!$R:$R,0),1))</f>
      </c>
      <c r="BK23" s="52">
        <f>IF(ISNA(MATCH(CONCATENATE(BJ$4,$A23),'Výsledková listina'!$R:$R,0)),"",INDEX('Výsledková listina'!$T:$T,MATCH(CONCATENATE(BJ$4,$A23),'Výsledková listina'!$R:$R,0),1))</f>
      </c>
      <c r="BL23" s="4"/>
      <c r="BM23" s="50">
        <f t="shared" si="12"/>
      </c>
      <c r="BN23" s="63"/>
      <c r="BO23" s="17">
        <f>IF(ISNA(MATCH(CONCATENATE(BO$4,$A23),'Výsledková listina'!$R:$R,0)),"",INDEX('Výsledková listina'!$C:$C,MATCH(CONCATENATE(BO$4,$A23),'Výsledková listina'!$R:$R,0),1))</f>
      </c>
      <c r="BP23" s="52">
        <f>IF(ISNA(MATCH(CONCATENATE(BO$4,$A23),'Výsledková listina'!$R:$R,0)),"",INDEX('Výsledková listina'!$T:$T,MATCH(CONCATENATE(BO$4,$A23),'Výsledková listina'!$R:$R,0),1))</f>
      </c>
      <c r="BQ23" s="4"/>
      <c r="BR23" s="50">
        <f t="shared" si="13"/>
      </c>
      <c r="BS23" s="63"/>
      <c r="BT23" s="17">
        <f>IF(ISNA(MATCH(CONCATENATE(BT$4,$A23),'Výsledková listina'!$R:$R,0)),"",INDEX('Výsledková listina'!$C:$C,MATCH(CONCATENATE(BT$4,$A23),'Výsledková listina'!$R:$R,0),1))</f>
      </c>
      <c r="BU23" s="52">
        <f>IF(ISNA(MATCH(CONCATENATE(BT$4,$A23),'Výsledková listina'!$R:$R,0)),"",INDEX('Výsledková listina'!$T:$T,MATCH(CONCATENATE(BT$4,$A23),'Výsledková listina'!$R:$R,0),1))</f>
      </c>
      <c r="BV23" s="4"/>
      <c r="BW23" s="50">
        <f t="shared" si="14"/>
      </c>
      <c r="BX23" s="63"/>
    </row>
    <row r="24" spans="1:76" s="10" customFormat="1" ht="34.5" customHeight="1">
      <c r="A24" s="5">
        <v>19</v>
      </c>
      <c r="B24" s="17">
        <f>IF(ISNA(MATCH(CONCATENATE(B$4,$A24),'Výsledková listina'!$R:$R,0)),"",INDEX('Výsledková listina'!$C:$C,MATCH(CONCATENATE(B$4,$A24),'Výsledková listina'!$R:$R,0),1))</f>
      </c>
      <c r="C24" s="52">
        <f>IF(ISNA(MATCH(CONCATENATE(B$4,$A24),'Výsledková listina'!$R:$R,0)),"",INDEX('Výsledková listina'!$T:$T,MATCH(CONCATENATE(B$4,$A24),'Výsledková listina'!$R:$R,0),1))</f>
      </c>
      <c r="D24" s="92"/>
      <c r="E24" s="50">
        <f t="shared" si="0"/>
      </c>
      <c r="F24" s="63"/>
      <c r="G24" s="17">
        <f>IF(ISNA(MATCH(CONCATENATE(G$4,$A24),'Výsledková listina'!$R:$R,0)),"",INDEX('Výsledková listina'!$C:$C,MATCH(CONCATENATE(G$4,$A24),'Výsledková listina'!$R:$R,0),1))</f>
      </c>
      <c r="H24" s="52">
        <f>IF(ISNA(MATCH(CONCATENATE(G$4,$A24),'Výsledková listina'!$R:$R,0)),"",INDEX('Výsledková listina'!$T:$T,MATCH(CONCATENATE(G$4,$A24),'Výsledková listina'!$R:$R,0),1))</f>
      </c>
      <c r="I24" s="92"/>
      <c r="J24" s="50">
        <f t="shared" si="1"/>
      </c>
      <c r="K24" s="63"/>
      <c r="L24" s="17">
        <f>IF(ISNA(MATCH(CONCATENATE(L$4,$A24),'Výsledková listina'!$R:$R,0)),"",INDEX('Výsledková listina'!$C:$C,MATCH(CONCATENATE(L$4,$A24),'Výsledková listina'!$R:$R,0),1))</f>
      </c>
      <c r="M24" s="52">
        <f>IF(ISNA(MATCH(CONCATENATE(L$4,$A24),'Výsledková listina'!$R:$R,0)),"",INDEX('Výsledková listina'!$T:$T,MATCH(CONCATENATE(L$4,$A24),'Výsledková listina'!$R:$R,0),1))</f>
      </c>
      <c r="N24" s="92"/>
      <c r="O24" s="50">
        <f t="shared" si="2"/>
      </c>
      <c r="P24" s="63"/>
      <c r="Q24" s="17">
        <f>IF(ISNA(MATCH(CONCATENATE(Q$4,$A24),'Výsledková listina'!$R:$R,0)),"",INDEX('Výsledková listina'!$C:$C,MATCH(CONCATENATE(Q$4,$A24),'Výsledková listina'!$R:$R,0),1))</f>
      </c>
      <c r="R24" s="52">
        <f>IF(ISNA(MATCH(CONCATENATE(Q$4,$A24),'Výsledková listina'!$R:$R,0)),"",INDEX('Výsledková listina'!$T:$T,MATCH(CONCATENATE(Q$4,$A24),'Výsledková listina'!$R:$R,0),1))</f>
      </c>
      <c r="S24" s="92"/>
      <c r="T24" s="50">
        <f t="shared" si="3"/>
      </c>
      <c r="U24" s="63"/>
      <c r="V24" s="17">
        <f>IF(ISNA(MATCH(CONCATENATE(V$4,$A24),'Výsledková listina'!$R:$R,0)),"",INDEX('Výsledková listina'!$C:$C,MATCH(CONCATENATE(V$4,$A24),'Výsledková listina'!$R:$R,0),1))</f>
      </c>
      <c r="W24" s="52">
        <f>IF(ISNA(MATCH(CONCATENATE(V$4,$A24),'Výsledková listina'!$R:$R,0)),"",INDEX('Výsledková listina'!$T:$T,MATCH(CONCATENATE(V$4,$A24),'Výsledková listina'!$R:$R,0),1))</f>
      </c>
      <c r="X24" s="92"/>
      <c r="Y24" s="50">
        <f t="shared" si="4"/>
      </c>
      <c r="Z24" s="63"/>
      <c r="AA24" s="17">
        <f>IF(ISNA(MATCH(CONCATENATE(AA$4,$A24),'Výsledková listina'!$R:$R,0)),"",INDEX('Výsledková listina'!$C:$C,MATCH(CONCATENATE(AA$4,$A24),'Výsledková listina'!$R:$R,0),1))</f>
      </c>
      <c r="AB24" s="52">
        <f>IF(ISNA(MATCH(CONCATENATE(AA$4,$A24),'Výsledková listina'!$R:$R,0)),"",INDEX('Výsledková listina'!$T:$T,MATCH(CONCATENATE(AA$4,$A24),'Výsledková listina'!$R:$R,0),1))</f>
      </c>
      <c r="AC24" s="4"/>
      <c r="AD24" s="50">
        <f t="shared" si="5"/>
      </c>
      <c r="AE24" s="63"/>
      <c r="AF24" s="17">
        <f>IF(ISNA(MATCH(CONCATENATE(AF$4,$A24),'Výsledková listina'!$R:$R,0)),"",INDEX('Výsledková listina'!$C:$C,MATCH(CONCATENATE(AF$4,$A24),'Výsledková listina'!$R:$R,0),1))</f>
      </c>
      <c r="AG24" s="52">
        <f>IF(ISNA(MATCH(CONCATENATE(AF$4,$A24),'Výsledková listina'!$R:$R,0)),"",INDEX('Výsledková listina'!$T:$T,MATCH(CONCATENATE(AF$4,$A24),'Výsledková listina'!$R:$R,0),1))</f>
      </c>
      <c r="AH24" s="4"/>
      <c r="AI24" s="50">
        <f t="shared" si="6"/>
      </c>
      <c r="AJ24" s="63"/>
      <c r="AK24" s="17">
        <f>IF(ISNA(MATCH(CONCATENATE(AK$4,$A24),'Výsledková listina'!$R:$R,0)),"",INDEX('Výsledková listina'!$C:$C,MATCH(CONCATENATE(AK$4,$A24),'Výsledková listina'!$R:$R,0),1))</f>
      </c>
      <c r="AL24" s="52">
        <f>IF(ISNA(MATCH(CONCATENATE(AK$4,$A24),'Výsledková listina'!$R:$R,0)),"",INDEX('Výsledková listina'!$T:$T,MATCH(CONCATENATE(AK$4,$A24),'Výsledková listina'!$R:$R,0),1))</f>
      </c>
      <c r="AM24" s="4"/>
      <c r="AN24" s="50">
        <f t="shared" si="7"/>
      </c>
      <c r="AO24" s="63"/>
      <c r="AP24" s="17">
        <f>IF(ISNA(MATCH(CONCATENATE(AP$4,$A24),'Výsledková listina'!$R:$R,0)),"",INDEX('Výsledková listina'!$C:$C,MATCH(CONCATENATE(AP$4,$A24),'Výsledková listina'!$R:$R,0),1))</f>
      </c>
      <c r="AQ24" s="52">
        <f>IF(ISNA(MATCH(CONCATENATE(AP$4,$A24),'Výsledková listina'!$R:$R,0)),"",INDEX('Výsledková listina'!$T:$T,MATCH(CONCATENATE(AP$4,$A24),'Výsledková listina'!$R:$R,0),1))</f>
      </c>
      <c r="AR24" s="4"/>
      <c r="AS24" s="50">
        <f t="shared" si="8"/>
      </c>
      <c r="AT24" s="63"/>
      <c r="AU24" s="17">
        <f>IF(ISNA(MATCH(CONCATENATE(AU$4,$A24),'Výsledková listina'!$R:$R,0)),"",INDEX('Výsledková listina'!$C:$C,MATCH(CONCATENATE(AU$4,$A24),'Výsledková listina'!$R:$R,0),1))</f>
      </c>
      <c r="AV24" s="52">
        <f>IF(ISNA(MATCH(CONCATENATE(AU$4,$A24),'Výsledková listina'!$R:$R,0)),"",INDEX('Výsledková listina'!$T:$T,MATCH(CONCATENATE(AU$4,$A24),'Výsledková listina'!$R:$R,0),1))</f>
      </c>
      <c r="AW24" s="4"/>
      <c r="AX24" s="50">
        <f t="shared" si="9"/>
      </c>
      <c r="AY24" s="63"/>
      <c r="AZ24" s="17">
        <f>IF(ISNA(MATCH(CONCATENATE(AZ$4,$A24),'Výsledková listina'!$R:$R,0)),"",INDEX('Výsledková listina'!$C:$C,MATCH(CONCATENATE(AZ$4,$A24),'Výsledková listina'!$R:$R,0),1))</f>
      </c>
      <c r="BA24" s="52">
        <f>IF(ISNA(MATCH(CONCATENATE(AZ$4,$A24),'Výsledková listina'!$R:$R,0)),"",INDEX('Výsledková listina'!$T:$T,MATCH(CONCATENATE(AZ$4,$A24),'Výsledková listina'!$R:$R,0),1))</f>
      </c>
      <c r="BB24" s="4"/>
      <c r="BC24" s="50">
        <f t="shared" si="10"/>
      </c>
      <c r="BD24" s="63"/>
      <c r="BE24" s="17">
        <f>IF(ISNA(MATCH(CONCATENATE(BE$4,$A24),'Výsledková listina'!$R:$R,0)),"",INDEX('Výsledková listina'!$C:$C,MATCH(CONCATENATE(BE$4,$A24),'Výsledková listina'!$R:$R,0),1))</f>
      </c>
      <c r="BF24" s="52">
        <f>IF(ISNA(MATCH(CONCATENATE(BE$4,$A24),'Výsledková listina'!$R:$R,0)),"",INDEX('Výsledková listina'!$T:$T,MATCH(CONCATENATE(BE$4,$A24),'Výsledková listina'!$R:$R,0),1))</f>
      </c>
      <c r="BG24" s="4"/>
      <c r="BH24" s="50">
        <f t="shared" si="11"/>
      </c>
      <c r="BI24" s="63"/>
      <c r="BJ24" s="17">
        <f>IF(ISNA(MATCH(CONCATENATE(BJ$4,$A24),'Výsledková listina'!$R:$R,0)),"",INDEX('Výsledková listina'!$C:$C,MATCH(CONCATENATE(BJ$4,$A24),'Výsledková listina'!$R:$R,0),1))</f>
      </c>
      <c r="BK24" s="52">
        <f>IF(ISNA(MATCH(CONCATENATE(BJ$4,$A24),'Výsledková listina'!$R:$R,0)),"",INDEX('Výsledková listina'!$T:$T,MATCH(CONCATENATE(BJ$4,$A24),'Výsledková listina'!$R:$R,0),1))</f>
      </c>
      <c r="BL24" s="4"/>
      <c r="BM24" s="50">
        <f t="shared" si="12"/>
      </c>
      <c r="BN24" s="63"/>
      <c r="BO24" s="17">
        <f>IF(ISNA(MATCH(CONCATENATE(BO$4,$A24),'Výsledková listina'!$R:$R,0)),"",INDEX('Výsledková listina'!$C:$C,MATCH(CONCATENATE(BO$4,$A24),'Výsledková listina'!$R:$R,0),1))</f>
      </c>
      <c r="BP24" s="52">
        <f>IF(ISNA(MATCH(CONCATENATE(BO$4,$A24),'Výsledková listina'!$R:$R,0)),"",INDEX('Výsledková listina'!$T:$T,MATCH(CONCATENATE(BO$4,$A24),'Výsledková listina'!$R:$R,0),1))</f>
      </c>
      <c r="BQ24" s="4"/>
      <c r="BR24" s="50">
        <f t="shared" si="13"/>
      </c>
      <c r="BS24" s="63"/>
      <c r="BT24" s="17">
        <f>IF(ISNA(MATCH(CONCATENATE(BT$4,$A24),'Výsledková listina'!$R:$R,0)),"",INDEX('Výsledková listina'!$C:$C,MATCH(CONCATENATE(BT$4,$A24),'Výsledková listina'!$R:$R,0),1))</f>
      </c>
      <c r="BU24" s="52">
        <f>IF(ISNA(MATCH(CONCATENATE(BT$4,$A24),'Výsledková listina'!$R:$R,0)),"",INDEX('Výsledková listina'!$T:$T,MATCH(CONCATENATE(BT$4,$A24),'Výsledková listina'!$R:$R,0),1))</f>
      </c>
      <c r="BV24" s="4"/>
      <c r="BW24" s="50">
        <f t="shared" si="14"/>
      </c>
      <c r="BX24" s="63"/>
    </row>
    <row r="25" spans="1:76" s="10" customFormat="1" ht="34.5" customHeight="1">
      <c r="A25" s="5">
        <v>20</v>
      </c>
      <c r="B25" s="17">
        <f>IF(ISNA(MATCH(CONCATENATE(B$4,$A25),'Výsledková listina'!$R:$R,0)),"",INDEX('Výsledková listina'!$C:$C,MATCH(CONCATENATE(B$4,$A25),'Výsledková listina'!$R:$R,0),1))</f>
      </c>
      <c r="C25" s="52">
        <f>IF(ISNA(MATCH(CONCATENATE(B$4,$A25),'Výsledková listina'!$R:$R,0)),"",INDEX('Výsledková listina'!$T:$T,MATCH(CONCATENATE(B$4,$A25),'Výsledková listina'!$R:$R,0),1))</f>
      </c>
      <c r="D25" s="92"/>
      <c r="E25" s="50">
        <f t="shared" si="0"/>
      </c>
      <c r="F25" s="63"/>
      <c r="G25" s="17">
        <f>IF(ISNA(MATCH(CONCATENATE(G$4,$A25),'Výsledková listina'!$R:$R,0)),"",INDEX('Výsledková listina'!$C:$C,MATCH(CONCATENATE(G$4,$A25),'Výsledková listina'!$R:$R,0),1))</f>
      </c>
      <c r="H25" s="52">
        <f>IF(ISNA(MATCH(CONCATENATE(G$4,$A25),'Výsledková listina'!$R:$R,0)),"",INDEX('Výsledková listina'!$T:$T,MATCH(CONCATENATE(G$4,$A25),'Výsledková listina'!$R:$R,0),1))</f>
      </c>
      <c r="I25" s="92"/>
      <c r="J25" s="50">
        <f t="shared" si="1"/>
      </c>
      <c r="K25" s="63"/>
      <c r="L25" s="17">
        <f>IF(ISNA(MATCH(CONCATENATE(L$4,$A25),'Výsledková listina'!$R:$R,0)),"",INDEX('Výsledková listina'!$C:$C,MATCH(CONCATENATE(L$4,$A25),'Výsledková listina'!$R:$R,0),1))</f>
      </c>
      <c r="M25" s="52">
        <f>IF(ISNA(MATCH(CONCATENATE(L$4,$A25),'Výsledková listina'!$R:$R,0)),"",INDEX('Výsledková listina'!$T:$T,MATCH(CONCATENATE(L$4,$A25),'Výsledková listina'!$R:$R,0),1))</f>
      </c>
      <c r="N25" s="92"/>
      <c r="O25" s="50">
        <f t="shared" si="2"/>
      </c>
      <c r="P25" s="63"/>
      <c r="Q25" s="17">
        <f>IF(ISNA(MATCH(CONCATENATE(Q$4,$A25),'Výsledková listina'!$R:$R,0)),"",INDEX('Výsledková listina'!$C:$C,MATCH(CONCATENATE(Q$4,$A25),'Výsledková listina'!$R:$R,0),1))</f>
      </c>
      <c r="R25" s="52">
        <f>IF(ISNA(MATCH(CONCATENATE(Q$4,$A25),'Výsledková listina'!$R:$R,0)),"",INDEX('Výsledková listina'!$T:$T,MATCH(CONCATENATE(Q$4,$A25),'Výsledková listina'!$R:$R,0),1))</f>
      </c>
      <c r="S25" s="92"/>
      <c r="T25" s="50">
        <f t="shared" si="3"/>
      </c>
      <c r="U25" s="63"/>
      <c r="V25" s="17">
        <f>IF(ISNA(MATCH(CONCATENATE(V$4,$A25),'Výsledková listina'!$R:$R,0)),"",INDEX('Výsledková listina'!$C:$C,MATCH(CONCATENATE(V$4,$A25),'Výsledková listina'!$R:$R,0),1))</f>
      </c>
      <c r="W25" s="52">
        <f>IF(ISNA(MATCH(CONCATENATE(V$4,$A25),'Výsledková listina'!$R:$R,0)),"",INDEX('Výsledková listina'!$T:$T,MATCH(CONCATENATE(V$4,$A25),'Výsledková listina'!$R:$R,0),1))</f>
      </c>
      <c r="X25" s="92"/>
      <c r="Y25" s="50">
        <f t="shared" si="4"/>
      </c>
      <c r="Z25" s="63"/>
      <c r="AA25" s="17">
        <f>IF(ISNA(MATCH(CONCATENATE(AA$4,$A25),'Výsledková listina'!$R:$R,0)),"",INDEX('Výsledková listina'!$C:$C,MATCH(CONCATENATE(AA$4,$A25),'Výsledková listina'!$R:$R,0),1))</f>
      </c>
      <c r="AB25" s="52">
        <f>IF(ISNA(MATCH(CONCATENATE(AA$4,$A25),'Výsledková listina'!$R:$R,0)),"",INDEX('Výsledková listina'!$T:$T,MATCH(CONCATENATE(AA$4,$A25),'Výsledková listina'!$R:$R,0),1))</f>
      </c>
      <c r="AC25" s="4"/>
      <c r="AD25" s="50">
        <f t="shared" si="5"/>
      </c>
      <c r="AE25" s="63"/>
      <c r="AF25" s="17">
        <f>IF(ISNA(MATCH(CONCATENATE(AF$4,$A25),'Výsledková listina'!$R:$R,0)),"",INDEX('Výsledková listina'!$C:$C,MATCH(CONCATENATE(AF$4,$A25),'Výsledková listina'!$R:$R,0),1))</f>
      </c>
      <c r="AG25" s="52">
        <f>IF(ISNA(MATCH(CONCATENATE(AF$4,$A25),'Výsledková listina'!$R:$R,0)),"",INDEX('Výsledková listina'!$T:$T,MATCH(CONCATENATE(AF$4,$A25),'Výsledková listina'!$R:$R,0),1))</f>
      </c>
      <c r="AH25" s="4"/>
      <c r="AI25" s="50">
        <f t="shared" si="6"/>
      </c>
      <c r="AJ25" s="63"/>
      <c r="AK25" s="17">
        <f>IF(ISNA(MATCH(CONCATENATE(AK$4,$A25),'Výsledková listina'!$R:$R,0)),"",INDEX('Výsledková listina'!$C:$C,MATCH(CONCATENATE(AK$4,$A25),'Výsledková listina'!$R:$R,0),1))</f>
      </c>
      <c r="AL25" s="52">
        <f>IF(ISNA(MATCH(CONCATENATE(AK$4,$A25),'Výsledková listina'!$R:$R,0)),"",INDEX('Výsledková listina'!$T:$T,MATCH(CONCATENATE(AK$4,$A25),'Výsledková listina'!$R:$R,0),1))</f>
      </c>
      <c r="AM25" s="4"/>
      <c r="AN25" s="50">
        <f t="shared" si="7"/>
      </c>
      <c r="AO25" s="63"/>
      <c r="AP25" s="17">
        <f>IF(ISNA(MATCH(CONCATENATE(AP$4,$A25),'Výsledková listina'!$R:$R,0)),"",INDEX('Výsledková listina'!$C:$C,MATCH(CONCATENATE(AP$4,$A25),'Výsledková listina'!$R:$R,0),1))</f>
      </c>
      <c r="AQ25" s="52">
        <f>IF(ISNA(MATCH(CONCATENATE(AP$4,$A25),'Výsledková listina'!$R:$R,0)),"",INDEX('Výsledková listina'!$T:$T,MATCH(CONCATENATE(AP$4,$A25),'Výsledková listina'!$R:$R,0),1))</f>
      </c>
      <c r="AR25" s="4"/>
      <c r="AS25" s="50">
        <f t="shared" si="8"/>
      </c>
      <c r="AT25" s="63"/>
      <c r="AU25" s="17">
        <f>IF(ISNA(MATCH(CONCATENATE(AU$4,$A25),'Výsledková listina'!$R:$R,0)),"",INDEX('Výsledková listina'!$C:$C,MATCH(CONCATENATE(AU$4,$A25),'Výsledková listina'!$R:$R,0),1))</f>
      </c>
      <c r="AV25" s="52">
        <f>IF(ISNA(MATCH(CONCATENATE(AU$4,$A25),'Výsledková listina'!$R:$R,0)),"",INDEX('Výsledková listina'!$T:$T,MATCH(CONCATENATE(AU$4,$A25),'Výsledková listina'!$R:$R,0),1))</f>
      </c>
      <c r="AW25" s="4"/>
      <c r="AX25" s="50">
        <f t="shared" si="9"/>
      </c>
      <c r="AY25" s="63"/>
      <c r="AZ25" s="17">
        <f>IF(ISNA(MATCH(CONCATENATE(AZ$4,$A25),'Výsledková listina'!$R:$R,0)),"",INDEX('Výsledková listina'!$C:$C,MATCH(CONCATENATE(AZ$4,$A25),'Výsledková listina'!$R:$R,0),1))</f>
      </c>
      <c r="BA25" s="52">
        <f>IF(ISNA(MATCH(CONCATENATE(AZ$4,$A25),'Výsledková listina'!$R:$R,0)),"",INDEX('Výsledková listina'!$T:$T,MATCH(CONCATENATE(AZ$4,$A25),'Výsledková listina'!$R:$R,0),1))</f>
      </c>
      <c r="BB25" s="4"/>
      <c r="BC25" s="50">
        <f t="shared" si="10"/>
      </c>
      <c r="BD25" s="63"/>
      <c r="BE25" s="17">
        <f>IF(ISNA(MATCH(CONCATENATE(BE$4,$A25),'Výsledková listina'!$R:$R,0)),"",INDEX('Výsledková listina'!$C:$C,MATCH(CONCATENATE(BE$4,$A25),'Výsledková listina'!$R:$R,0),1))</f>
      </c>
      <c r="BF25" s="52">
        <f>IF(ISNA(MATCH(CONCATENATE(BE$4,$A25),'Výsledková listina'!$R:$R,0)),"",INDEX('Výsledková listina'!$T:$T,MATCH(CONCATENATE(BE$4,$A25),'Výsledková listina'!$R:$R,0),1))</f>
      </c>
      <c r="BG25" s="4"/>
      <c r="BH25" s="50">
        <f t="shared" si="11"/>
      </c>
      <c r="BI25" s="63"/>
      <c r="BJ25" s="17">
        <f>IF(ISNA(MATCH(CONCATENATE(BJ$4,$A25),'Výsledková listina'!$R:$R,0)),"",INDEX('Výsledková listina'!$C:$C,MATCH(CONCATENATE(BJ$4,$A25),'Výsledková listina'!$R:$R,0),1))</f>
      </c>
      <c r="BK25" s="52">
        <f>IF(ISNA(MATCH(CONCATENATE(BJ$4,$A25),'Výsledková listina'!$R:$R,0)),"",INDEX('Výsledková listina'!$T:$T,MATCH(CONCATENATE(BJ$4,$A25),'Výsledková listina'!$R:$R,0),1))</f>
      </c>
      <c r="BL25" s="4"/>
      <c r="BM25" s="50">
        <f t="shared" si="12"/>
      </c>
      <c r="BN25" s="63"/>
      <c r="BO25" s="17">
        <f>IF(ISNA(MATCH(CONCATENATE(BO$4,$A25),'Výsledková listina'!$R:$R,0)),"",INDEX('Výsledková listina'!$C:$C,MATCH(CONCATENATE(BO$4,$A25),'Výsledková listina'!$R:$R,0),1))</f>
      </c>
      <c r="BP25" s="52">
        <f>IF(ISNA(MATCH(CONCATENATE(BO$4,$A25),'Výsledková listina'!$R:$R,0)),"",INDEX('Výsledková listina'!$T:$T,MATCH(CONCATENATE(BO$4,$A25),'Výsledková listina'!$R:$R,0),1))</f>
      </c>
      <c r="BQ25" s="4"/>
      <c r="BR25" s="50">
        <f t="shared" si="13"/>
      </c>
      <c r="BS25" s="63"/>
      <c r="BT25" s="17">
        <f>IF(ISNA(MATCH(CONCATENATE(BT$4,$A25),'Výsledková listina'!$R:$R,0)),"",INDEX('Výsledková listina'!$C:$C,MATCH(CONCATENATE(BT$4,$A25),'Výsledková listina'!$R:$R,0),1))</f>
      </c>
      <c r="BU25" s="52">
        <f>IF(ISNA(MATCH(CONCATENATE(BT$4,$A25),'Výsledková listina'!$R:$R,0)),"",INDEX('Výsledková listina'!$T:$T,MATCH(CONCATENATE(BT$4,$A25),'Výsledková listina'!$R:$R,0),1))</f>
      </c>
      <c r="BV25" s="4"/>
      <c r="BW25" s="50">
        <f t="shared" si="14"/>
      </c>
      <c r="BX25" s="63"/>
    </row>
    <row r="26" spans="1:76" s="10" customFormat="1" ht="34.5" customHeight="1">
      <c r="A26" s="5">
        <v>21</v>
      </c>
      <c r="B26" s="17">
        <f>IF(ISNA(MATCH(CONCATENATE(B$4,$A26),'Výsledková listina'!$R:$R,0)),"",INDEX('Výsledková listina'!$C:$C,MATCH(CONCATENATE(B$4,$A26),'Výsledková listina'!$R:$R,0),1))</f>
      </c>
      <c r="C26" s="52">
        <f>IF(ISNA(MATCH(CONCATENATE(B$4,$A26),'Výsledková listina'!$R:$R,0)),"",INDEX('Výsledková listina'!$T:$T,MATCH(CONCATENATE(B$4,$A26),'Výsledková listina'!$R:$R,0),1))</f>
      </c>
      <c r="D26" s="4"/>
      <c r="E26" s="50">
        <f t="shared" si="0"/>
      </c>
      <c r="F26" s="63"/>
      <c r="G26" s="17">
        <f>IF(ISNA(MATCH(CONCATENATE(G$4,$A26),'Výsledková listina'!$R:$R,0)),"",INDEX('Výsledková listina'!$C:$C,MATCH(CONCATENATE(G$4,$A26),'Výsledková listina'!$R:$R,0),1))</f>
      </c>
      <c r="H26" s="52">
        <f>IF(ISNA(MATCH(CONCATENATE(G$4,$A26),'Výsledková listina'!$R:$R,0)),"",INDEX('Výsledková listina'!$T:$T,MATCH(CONCATENATE(G$4,$A26),'Výsledková listina'!$R:$R,0),1))</f>
      </c>
      <c r="I26" s="4"/>
      <c r="J26" s="50">
        <f t="shared" si="1"/>
      </c>
      <c r="K26" s="63"/>
      <c r="L26" s="17">
        <f>IF(ISNA(MATCH(CONCATENATE(L$4,$A26),'Výsledková listina'!$R:$R,0)),"",INDEX('Výsledková listina'!$C:$C,MATCH(CONCATENATE(L$4,$A26),'Výsledková listina'!$R:$R,0),1))</f>
      </c>
      <c r="M26" s="52">
        <f>IF(ISNA(MATCH(CONCATENATE(L$4,$A26),'Výsledková listina'!$R:$R,0)),"",INDEX('Výsledková listina'!$T:$T,MATCH(CONCATENATE(L$4,$A26),'Výsledková listina'!$R:$R,0),1))</f>
      </c>
      <c r="N26" s="4"/>
      <c r="O26" s="50">
        <f t="shared" si="2"/>
      </c>
      <c r="P26" s="63"/>
      <c r="Q26" s="17">
        <f>IF(ISNA(MATCH(CONCATENATE(Q$4,$A26),'Výsledková listina'!$R:$R,0)),"",INDEX('Výsledková listina'!$C:$C,MATCH(CONCATENATE(Q$4,$A26),'Výsledková listina'!$R:$R,0),1))</f>
      </c>
      <c r="R26" s="52">
        <f>IF(ISNA(MATCH(CONCATENATE(Q$4,$A26),'Výsledková listina'!$R:$R,0)),"",INDEX('Výsledková listina'!$T:$T,MATCH(CONCATENATE(Q$4,$A26),'Výsledková listina'!$R:$R,0),1))</f>
      </c>
      <c r="S26" s="4"/>
      <c r="T26" s="50">
        <f t="shared" si="3"/>
      </c>
      <c r="U26" s="63"/>
      <c r="V26" s="17">
        <f>IF(ISNA(MATCH(CONCATENATE(V$4,$A26),'Výsledková listina'!$R:$R,0)),"",INDEX('Výsledková listina'!$C:$C,MATCH(CONCATENATE(V$4,$A26),'Výsledková listina'!$R:$R,0),1))</f>
      </c>
      <c r="W26" s="52">
        <f>IF(ISNA(MATCH(CONCATENATE(V$4,$A26),'Výsledková listina'!$R:$R,0)),"",INDEX('Výsledková listina'!$T:$T,MATCH(CONCATENATE(V$4,$A26),'Výsledková listina'!$R:$R,0),1))</f>
      </c>
      <c r="X26" s="4"/>
      <c r="Y26" s="50">
        <f t="shared" si="4"/>
      </c>
      <c r="Z26" s="63"/>
      <c r="AA26" s="17">
        <f>IF(ISNA(MATCH(CONCATENATE(AA$4,$A26),'Výsledková listina'!$R:$R,0)),"",INDEX('Výsledková listina'!$C:$C,MATCH(CONCATENATE(AA$4,$A26),'Výsledková listina'!$R:$R,0),1))</f>
      </c>
      <c r="AB26" s="52">
        <f>IF(ISNA(MATCH(CONCATENATE(AA$4,$A26),'Výsledková listina'!$R:$R,0)),"",INDEX('Výsledková listina'!$T:$T,MATCH(CONCATENATE(AA$4,$A26),'Výsledková listina'!$R:$R,0),1))</f>
      </c>
      <c r="AC26" s="4"/>
      <c r="AD26" s="50">
        <f t="shared" si="5"/>
      </c>
      <c r="AE26" s="63"/>
      <c r="AF26" s="17">
        <f>IF(ISNA(MATCH(CONCATENATE(AF$4,$A26),'Výsledková listina'!$R:$R,0)),"",INDEX('Výsledková listina'!$C:$C,MATCH(CONCATENATE(AF$4,$A26),'Výsledková listina'!$R:$R,0),1))</f>
      </c>
      <c r="AG26" s="52">
        <f>IF(ISNA(MATCH(CONCATENATE(AF$4,$A26),'Výsledková listina'!$R:$R,0)),"",INDEX('Výsledková listina'!$T:$T,MATCH(CONCATENATE(AF$4,$A26),'Výsledková listina'!$R:$R,0),1))</f>
      </c>
      <c r="AH26" s="4"/>
      <c r="AI26" s="50">
        <f t="shared" si="6"/>
      </c>
      <c r="AJ26" s="63"/>
      <c r="AK26" s="17">
        <f>IF(ISNA(MATCH(CONCATENATE(AK$4,$A26),'Výsledková listina'!$R:$R,0)),"",INDEX('Výsledková listina'!$C:$C,MATCH(CONCATENATE(AK$4,$A26),'Výsledková listina'!$R:$R,0),1))</f>
      </c>
      <c r="AL26" s="52">
        <f>IF(ISNA(MATCH(CONCATENATE(AK$4,$A26),'Výsledková listina'!$R:$R,0)),"",INDEX('Výsledková listina'!$T:$T,MATCH(CONCATENATE(AK$4,$A26),'Výsledková listina'!$R:$R,0),1))</f>
      </c>
      <c r="AM26" s="4"/>
      <c r="AN26" s="50">
        <f t="shared" si="7"/>
      </c>
      <c r="AO26" s="63"/>
      <c r="AP26" s="17">
        <f>IF(ISNA(MATCH(CONCATENATE(AP$4,$A26),'Výsledková listina'!$R:$R,0)),"",INDEX('Výsledková listina'!$C:$C,MATCH(CONCATENATE(AP$4,$A26),'Výsledková listina'!$R:$R,0),1))</f>
      </c>
      <c r="AQ26" s="52">
        <f>IF(ISNA(MATCH(CONCATENATE(AP$4,$A26),'Výsledková listina'!$R:$R,0)),"",INDEX('Výsledková listina'!$T:$T,MATCH(CONCATENATE(AP$4,$A26),'Výsledková listina'!$R:$R,0),1))</f>
      </c>
      <c r="AR26" s="4"/>
      <c r="AS26" s="50">
        <f t="shared" si="8"/>
      </c>
      <c r="AT26" s="63"/>
      <c r="AU26" s="17">
        <f>IF(ISNA(MATCH(CONCATENATE(AU$4,$A26),'Výsledková listina'!$R:$R,0)),"",INDEX('Výsledková listina'!$C:$C,MATCH(CONCATENATE(AU$4,$A26),'Výsledková listina'!$R:$R,0),1))</f>
      </c>
      <c r="AV26" s="52">
        <f>IF(ISNA(MATCH(CONCATENATE(AU$4,$A26),'Výsledková listina'!$R:$R,0)),"",INDEX('Výsledková listina'!$T:$T,MATCH(CONCATENATE(AU$4,$A26),'Výsledková listina'!$R:$R,0),1))</f>
      </c>
      <c r="AW26" s="4"/>
      <c r="AX26" s="50">
        <f t="shared" si="9"/>
      </c>
      <c r="AY26" s="63"/>
      <c r="AZ26" s="17">
        <f>IF(ISNA(MATCH(CONCATENATE(AZ$4,$A26),'Výsledková listina'!$R:$R,0)),"",INDEX('Výsledková listina'!$C:$C,MATCH(CONCATENATE(AZ$4,$A26),'Výsledková listina'!$R:$R,0),1))</f>
      </c>
      <c r="BA26" s="52">
        <f>IF(ISNA(MATCH(CONCATENATE(AZ$4,$A26),'Výsledková listina'!$R:$R,0)),"",INDEX('Výsledková listina'!$T:$T,MATCH(CONCATENATE(AZ$4,$A26),'Výsledková listina'!$R:$R,0),1))</f>
      </c>
      <c r="BB26" s="4"/>
      <c r="BC26" s="50">
        <f t="shared" si="10"/>
      </c>
      <c r="BD26" s="63"/>
      <c r="BE26" s="17">
        <f>IF(ISNA(MATCH(CONCATENATE(BE$4,$A26),'Výsledková listina'!$R:$R,0)),"",INDEX('Výsledková listina'!$C:$C,MATCH(CONCATENATE(BE$4,$A26),'Výsledková listina'!$R:$R,0),1))</f>
      </c>
      <c r="BF26" s="52">
        <f>IF(ISNA(MATCH(CONCATENATE(BE$4,$A26),'Výsledková listina'!$R:$R,0)),"",INDEX('Výsledková listina'!$T:$T,MATCH(CONCATENATE(BE$4,$A26),'Výsledková listina'!$R:$R,0),1))</f>
      </c>
      <c r="BG26" s="4"/>
      <c r="BH26" s="50">
        <f t="shared" si="11"/>
      </c>
      <c r="BI26" s="63"/>
      <c r="BJ26" s="17">
        <f>IF(ISNA(MATCH(CONCATENATE(BJ$4,$A26),'Výsledková listina'!$R:$R,0)),"",INDEX('Výsledková listina'!$C:$C,MATCH(CONCATENATE(BJ$4,$A26),'Výsledková listina'!$R:$R,0),1))</f>
      </c>
      <c r="BK26" s="52">
        <f>IF(ISNA(MATCH(CONCATENATE(BJ$4,$A26),'Výsledková listina'!$R:$R,0)),"",INDEX('Výsledková listina'!$T:$T,MATCH(CONCATENATE(BJ$4,$A26),'Výsledková listina'!$R:$R,0),1))</f>
      </c>
      <c r="BL26" s="4"/>
      <c r="BM26" s="50">
        <f t="shared" si="12"/>
      </c>
      <c r="BN26" s="63"/>
      <c r="BO26" s="17">
        <f>IF(ISNA(MATCH(CONCATENATE(BO$4,$A26),'Výsledková listina'!$R:$R,0)),"",INDEX('Výsledková listina'!$C:$C,MATCH(CONCATENATE(BO$4,$A26),'Výsledková listina'!$R:$R,0),1))</f>
      </c>
      <c r="BP26" s="52">
        <f>IF(ISNA(MATCH(CONCATENATE(BO$4,$A26),'Výsledková listina'!$R:$R,0)),"",INDEX('Výsledková listina'!$T:$T,MATCH(CONCATENATE(BO$4,$A26),'Výsledková listina'!$R:$R,0),1))</f>
      </c>
      <c r="BQ26" s="4"/>
      <c r="BR26" s="50">
        <f t="shared" si="13"/>
      </c>
      <c r="BS26" s="63"/>
      <c r="BT26" s="17">
        <f>IF(ISNA(MATCH(CONCATENATE(BT$4,$A26),'Výsledková listina'!$R:$R,0)),"",INDEX('Výsledková listina'!$C:$C,MATCH(CONCATENATE(BT$4,$A26),'Výsledková listina'!$R:$R,0),1))</f>
      </c>
      <c r="BU26" s="52">
        <f>IF(ISNA(MATCH(CONCATENATE(BT$4,$A26),'Výsledková listina'!$R:$R,0)),"",INDEX('Výsledková listina'!$T:$T,MATCH(CONCATENATE(BT$4,$A26),'Výsledková listina'!$R:$R,0),1))</f>
      </c>
      <c r="BV26" s="4"/>
      <c r="BW26" s="50">
        <f t="shared" si="14"/>
      </c>
      <c r="BX26" s="63"/>
    </row>
    <row r="27" spans="1:76" s="10" customFormat="1" ht="34.5" customHeight="1">
      <c r="A27" s="5">
        <v>22</v>
      </c>
      <c r="B27" s="17">
        <f>IF(ISNA(MATCH(CONCATENATE(B$4,$A27),'Výsledková listina'!$R:$R,0)),"",INDEX('Výsledková listina'!$C:$C,MATCH(CONCATENATE(B$4,$A27),'Výsledková listina'!$R:$R,0),1))</f>
      </c>
      <c r="C27" s="52">
        <f>IF(ISNA(MATCH(CONCATENATE(B$4,$A27),'Výsledková listina'!$R:$R,0)),"",INDEX('Výsledková listina'!$T:$T,MATCH(CONCATENATE(B$4,$A27),'Výsledková listina'!$R:$R,0),1))</f>
      </c>
      <c r="D27" s="4"/>
      <c r="E27" s="50">
        <f t="shared" si="0"/>
      </c>
      <c r="F27" s="63"/>
      <c r="G27" s="17">
        <f>IF(ISNA(MATCH(CONCATENATE(G$4,$A27),'Výsledková listina'!$R:$R,0)),"",INDEX('Výsledková listina'!$C:$C,MATCH(CONCATENATE(G$4,$A27),'Výsledková listina'!$R:$R,0),1))</f>
      </c>
      <c r="H27" s="52">
        <f>IF(ISNA(MATCH(CONCATENATE(G$4,$A27),'Výsledková listina'!$R:$R,0)),"",INDEX('Výsledková listina'!$T:$T,MATCH(CONCATENATE(G$4,$A27),'Výsledková listina'!$R:$R,0),1))</f>
      </c>
      <c r="I27" s="4"/>
      <c r="J27" s="50">
        <f t="shared" si="1"/>
      </c>
      <c r="K27" s="63"/>
      <c r="L27" s="17">
        <f>IF(ISNA(MATCH(CONCATENATE(L$4,$A27),'Výsledková listina'!$R:$R,0)),"",INDEX('Výsledková listina'!$C:$C,MATCH(CONCATENATE(L$4,$A27),'Výsledková listina'!$R:$R,0),1))</f>
      </c>
      <c r="M27" s="52">
        <f>IF(ISNA(MATCH(CONCATENATE(L$4,$A27),'Výsledková listina'!$R:$R,0)),"",INDEX('Výsledková listina'!$T:$T,MATCH(CONCATENATE(L$4,$A27),'Výsledková listina'!$R:$R,0),1))</f>
      </c>
      <c r="N27" s="4"/>
      <c r="O27" s="50">
        <f t="shared" si="2"/>
      </c>
      <c r="P27" s="63"/>
      <c r="Q27" s="17">
        <f>IF(ISNA(MATCH(CONCATENATE(Q$4,$A27),'Výsledková listina'!$R:$R,0)),"",INDEX('Výsledková listina'!$C:$C,MATCH(CONCATENATE(Q$4,$A27),'Výsledková listina'!$R:$R,0),1))</f>
      </c>
      <c r="R27" s="52">
        <f>IF(ISNA(MATCH(CONCATENATE(Q$4,$A27),'Výsledková listina'!$R:$R,0)),"",INDEX('Výsledková listina'!$T:$T,MATCH(CONCATENATE(Q$4,$A27),'Výsledková listina'!$R:$R,0),1))</f>
      </c>
      <c r="S27" s="4"/>
      <c r="T27" s="50">
        <f t="shared" si="3"/>
      </c>
      <c r="U27" s="63"/>
      <c r="V27" s="17">
        <f>IF(ISNA(MATCH(CONCATENATE(V$4,$A27),'Výsledková listina'!$R:$R,0)),"",INDEX('Výsledková listina'!$C:$C,MATCH(CONCATENATE(V$4,$A27),'Výsledková listina'!$R:$R,0),1))</f>
      </c>
      <c r="W27" s="52">
        <f>IF(ISNA(MATCH(CONCATENATE(V$4,$A27),'Výsledková listina'!$R:$R,0)),"",INDEX('Výsledková listina'!$T:$T,MATCH(CONCATENATE(V$4,$A27),'Výsledková listina'!$R:$R,0),1))</f>
      </c>
      <c r="X27" s="4"/>
      <c r="Y27" s="50">
        <f t="shared" si="4"/>
      </c>
      <c r="Z27" s="63"/>
      <c r="AA27" s="17">
        <f>IF(ISNA(MATCH(CONCATENATE(AA$4,$A27),'Výsledková listina'!$R:$R,0)),"",INDEX('Výsledková listina'!$C:$C,MATCH(CONCATENATE(AA$4,$A27),'Výsledková listina'!$R:$R,0),1))</f>
      </c>
      <c r="AB27" s="52">
        <f>IF(ISNA(MATCH(CONCATENATE(AA$4,$A27),'Výsledková listina'!$R:$R,0)),"",INDEX('Výsledková listina'!$T:$T,MATCH(CONCATENATE(AA$4,$A27),'Výsledková listina'!$R:$R,0),1))</f>
      </c>
      <c r="AC27" s="4"/>
      <c r="AD27" s="50">
        <f t="shared" si="5"/>
      </c>
      <c r="AE27" s="63"/>
      <c r="AF27" s="17">
        <f>IF(ISNA(MATCH(CONCATENATE(AF$4,$A27),'Výsledková listina'!$R:$R,0)),"",INDEX('Výsledková listina'!$C:$C,MATCH(CONCATENATE(AF$4,$A27),'Výsledková listina'!$R:$R,0),1))</f>
      </c>
      <c r="AG27" s="52">
        <f>IF(ISNA(MATCH(CONCATENATE(AF$4,$A27),'Výsledková listina'!$R:$R,0)),"",INDEX('Výsledková listina'!$T:$T,MATCH(CONCATENATE(AF$4,$A27),'Výsledková listina'!$R:$R,0),1))</f>
      </c>
      <c r="AH27" s="4"/>
      <c r="AI27" s="50">
        <f t="shared" si="6"/>
      </c>
      <c r="AJ27" s="63"/>
      <c r="AK27" s="17">
        <f>IF(ISNA(MATCH(CONCATENATE(AK$4,$A27),'Výsledková listina'!$R:$R,0)),"",INDEX('Výsledková listina'!$C:$C,MATCH(CONCATENATE(AK$4,$A27),'Výsledková listina'!$R:$R,0),1))</f>
      </c>
      <c r="AL27" s="52">
        <f>IF(ISNA(MATCH(CONCATENATE(AK$4,$A27),'Výsledková listina'!$R:$R,0)),"",INDEX('Výsledková listina'!$T:$T,MATCH(CONCATENATE(AK$4,$A27),'Výsledková listina'!$R:$R,0),1))</f>
      </c>
      <c r="AM27" s="4"/>
      <c r="AN27" s="50">
        <f t="shared" si="7"/>
      </c>
      <c r="AO27" s="63"/>
      <c r="AP27" s="17">
        <f>IF(ISNA(MATCH(CONCATENATE(AP$4,$A27),'Výsledková listina'!$R:$R,0)),"",INDEX('Výsledková listina'!$C:$C,MATCH(CONCATENATE(AP$4,$A27),'Výsledková listina'!$R:$R,0),1))</f>
      </c>
      <c r="AQ27" s="52">
        <f>IF(ISNA(MATCH(CONCATENATE(AP$4,$A27),'Výsledková listina'!$R:$R,0)),"",INDEX('Výsledková listina'!$T:$T,MATCH(CONCATENATE(AP$4,$A27),'Výsledková listina'!$R:$R,0),1))</f>
      </c>
      <c r="AR27" s="4"/>
      <c r="AS27" s="50">
        <f t="shared" si="8"/>
      </c>
      <c r="AT27" s="63"/>
      <c r="AU27" s="17">
        <f>IF(ISNA(MATCH(CONCATENATE(AU$4,$A27),'Výsledková listina'!$R:$R,0)),"",INDEX('Výsledková listina'!$C:$C,MATCH(CONCATENATE(AU$4,$A27),'Výsledková listina'!$R:$R,0),1))</f>
      </c>
      <c r="AV27" s="52">
        <f>IF(ISNA(MATCH(CONCATENATE(AU$4,$A27),'Výsledková listina'!$R:$R,0)),"",INDEX('Výsledková listina'!$T:$T,MATCH(CONCATENATE(AU$4,$A27),'Výsledková listina'!$R:$R,0),1))</f>
      </c>
      <c r="AW27" s="4"/>
      <c r="AX27" s="50">
        <f t="shared" si="9"/>
      </c>
      <c r="AY27" s="63"/>
      <c r="AZ27" s="17">
        <f>IF(ISNA(MATCH(CONCATENATE(AZ$4,$A27),'Výsledková listina'!$R:$R,0)),"",INDEX('Výsledková listina'!$C:$C,MATCH(CONCATENATE(AZ$4,$A27),'Výsledková listina'!$R:$R,0),1))</f>
      </c>
      <c r="BA27" s="52">
        <f>IF(ISNA(MATCH(CONCATENATE(AZ$4,$A27),'Výsledková listina'!$R:$R,0)),"",INDEX('Výsledková listina'!$T:$T,MATCH(CONCATENATE(AZ$4,$A27),'Výsledková listina'!$R:$R,0),1))</f>
      </c>
      <c r="BB27" s="4"/>
      <c r="BC27" s="50">
        <f t="shared" si="10"/>
      </c>
      <c r="BD27" s="63"/>
      <c r="BE27" s="17">
        <f>IF(ISNA(MATCH(CONCATENATE(BE$4,$A27),'Výsledková listina'!$R:$R,0)),"",INDEX('Výsledková listina'!$C:$C,MATCH(CONCATENATE(BE$4,$A27),'Výsledková listina'!$R:$R,0),1))</f>
      </c>
      <c r="BF27" s="52">
        <f>IF(ISNA(MATCH(CONCATENATE(BE$4,$A27),'Výsledková listina'!$R:$R,0)),"",INDEX('Výsledková listina'!$T:$T,MATCH(CONCATENATE(BE$4,$A27),'Výsledková listina'!$R:$R,0),1))</f>
      </c>
      <c r="BG27" s="4"/>
      <c r="BH27" s="50">
        <f t="shared" si="11"/>
      </c>
      <c r="BI27" s="63"/>
      <c r="BJ27" s="17">
        <f>IF(ISNA(MATCH(CONCATENATE(BJ$4,$A27),'Výsledková listina'!$R:$R,0)),"",INDEX('Výsledková listina'!$C:$C,MATCH(CONCATENATE(BJ$4,$A27),'Výsledková listina'!$R:$R,0),1))</f>
      </c>
      <c r="BK27" s="52">
        <f>IF(ISNA(MATCH(CONCATENATE(BJ$4,$A27),'Výsledková listina'!$R:$R,0)),"",INDEX('Výsledková listina'!$T:$T,MATCH(CONCATENATE(BJ$4,$A27),'Výsledková listina'!$R:$R,0),1))</f>
      </c>
      <c r="BL27" s="4"/>
      <c r="BM27" s="50">
        <f t="shared" si="12"/>
      </c>
      <c r="BN27" s="63"/>
      <c r="BO27" s="17">
        <f>IF(ISNA(MATCH(CONCATENATE(BO$4,$A27),'Výsledková listina'!$R:$R,0)),"",INDEX('Výsledková listina'!$C:$C,MATCH(CONCATENATE(BO$4,$A27),'Výsledková listina'!$R:$R,0),1))</f>
      </c>
      <c r="BP27" s="52">
        <f>IF(ISNA(MATCH(CONCATENATE(BO$4,$A27),'Výsledková listina'!$R:$R,0)),"",INDEX('Výsledková listina'!$T:$T,MATCH(CONCATENATE(BO$4,$A27),'Výsledková listina'!$R:$R,0),1))</f>
      </c>
      <c r="BQ27" s="4"/>
      <c r="BR27" s="50">
        <f t="shared" si="13"/>
      </c>
      <c r="BS27" s="63"/>
      <c r="BT27" s="17">
        <f>IF(ISNA(MATCH(CONCATENATE(BT$4,$A27),'Výsledková listina'!$R:$R,0)),"",INDEX('Výsledková listina'!$C:$C,MATCH(CONCATENATE(BT$4,$A27),'Výsledková listina'!$R:$R,0),1))</f>
      </c>
      <c r="BU27" s="52">
        <f>IF(ISNA(MATCH(CONCATENATE(BT$4,$A27),'Výsledková listina'!$R:$R,0)),"",INDEX('Výsledková listina'!$T:$T,MATCH(CONCATENATE(BT$4,$A27),'Výsledková listina'!$R:$R,0),1))</f>
      </c>
      <c r="BV27" s="4"/>
      <c r="BW27" s="50">
        <f t="shared" si="14"/>
      </c>
      <c r="BX27" s="63"/>
    </row>
    <row r="28" spans="1:76" s="10" customFormat="1" ht="34.5" customHeight="1">
      <c r="A28" s="5">
        <v>23</v>
      </c>
      <c r="B28" s="17">
        <f>IF(ISNA(MATCH(CONCATENATE(B$4,$A28),'Výsledková listina'!$R:$R,0)),"",INDEX('Výsledková listina'!$C:$C,MATCH(CONCATENATE(B$4,$A28),'Výsledková listina'!$R:$R,0),1))</f>
      </c>
      <c r="C28" s="52">
        <f>IF(ISNA(MATCH(CONCATENATE(B$4,$A28),'Výsledková listina'!$R:$R,0)),"",INDEX('Výsledková listina'!$T:$T,MATCH(CONCATENATE(B$4,$A28),'Výsledková listina'!$R:$R,0),1))</f>
      </c>
      <c r="D28" s="4"/>
      <c r="E28" s="50">
        <f t="shared" si="0"/>
      </c>
      <c r="F28" s="63"/>
      <c r="G28" s="17">
        <f>IF(ISNA(MATCH(CONCATENATE(G$4,$A28),'Výsledková listina'!$R:$R,0)),"",INDEX('Výsledková listina'!$C:$C,MATCH(CONCATENATE(G$4,$A28),'Výsledková listina'!$R:$R,0),1))</f>
      </c>
      <c r="H28" s="52">
        <f>IF(ISNA(MATCH(CONCATENATE(G$4,$A28),'Výsledková listina'!$R:$R,0)),"",INDEX('Výsledková listina'!$T:$T,MATCH(CONCATENATE(G$4,$A28),'Výsledková listina'!$R:$R,0),1))</f>
      </c>
      <c r="I28" s="4"/>
      <c r="J28" s="50">
        <f t="shared" si="1"/>
      </c>
      <c r="K28" s="63"/>
      <c r="L28" s="17">
        <f>IF(ISNA(MATCH(CONCATENATE(L$4,$A28),'Výsledková listina'!$R:$R,0)),"",INDEX('Výsledková listina'!$C:$C,MATCH(CONCATENATE(L$4,$A28),'Výsledková listina'!$R:$R,0),1))</f>
      </c>
      <c r="M28" s="52">
        <f>IF(ISNA(MATCH(CONCATENATE(L$4,$A28),'Výsledková listina'!$R:$R,0)),"",INDEX('Výsledková listina'!$T:$T,MATCH(CONCATENATE(L$4,$A28),'Výsledková listina'!$R:$R,0),1))</f>
      </c>
      <c r="N28" s="4"/>
      <c r="O28" s="50">
        <f t="shared" si="2"/>
      </c>
      <c r="P28" s="63"/>
      <c r="Q28" s="17">
        <f>IF(ISNA(MATCH(CONCATENATE(Q$4,$A28),'Výsledková listina'!$R:$R,0)),"",INDEX('Výsledková listina'!$C:$C,MATCH(CONCATENATE(Q$4,$A28),'Výsledková listina'!$R:$R,0),1))</f>
      </c>
      <c r="R28" s="52">
        <f>IF(ISNA(MATCH(CONCATENATE(Q$4,$A28),'Výsledková listina'!$R:$R,0)),"",INDEX('Výsledková listina'!$T:$T,MATCH(CONCATENATE(Q$4,$A28),'Výsledková listina'!$R:$R,0),1))</f>
      </c>
      <c r="S28" s="4"/>
      <c r="T28" s="50">
        <f t="shared" si="3"/>
      </c>
      <c r="U28" s="63"/>
      <c r="V28" s="17">
        <f>IF(ISNA(MATCH(CONCATENATE(V$4,$A28),'Výsledková listina'!$R:$R,0)),"",INDEX('Výsledková listina'!$C:$C,MATCH(CONCATENATE(V$4,$A28),'Výsledková listina'!$R:$R,0),1))</f>
      </c>
      <c r="W28" s="52">
        <f>IF(ISNA(MATCH(CONCATENATE(V$4,$A28),'Výsledková listina'!$R:$R,0)),"",INDEX('Výsledková listina'!$T:$T,MATCH(CONCATENATE(V$4,$A28),'Výsledková listina'!$R:$R,0),1))</f>
      </c>
      <c r="X28" s="4"/>
      <c r="Y28" s="50">
        <f t="shared" si="4"/>
      </c>
      <c r="Z28" s="63"/>
      <c r="AA28" s="17">
        <f>IF(ISNA(MATCH(CONCATENATE(AA$4,$A28),'Výsledková listina'!$R:$R,0)),"",INDEX('Výsledková listina'!$C:$C,MATCH(CONCATENATE(AA$4,$A28),'Výsledková listina'!$R:$R,0),1))</f>
      </c>
      <c r="AB28" s="52">
        <f>IF(ISNA(MATCH(CONCATENATE(AA$4,$A28),'Výsledková listina'!$R:$R,0)),"",INDEX('Výsledková listina'!$T:$T,MATCH(CONCATENATE(AA$4,$A28),'Výsledková listina'!$R:$R,0),1))</f>
      </c>
      <c r="AC28" s="4"/>
      <c r="AD28" s="50">
        <f t="shared" si="5"/>
      </c>
      <c r="AE28" s="63"/>
      <c r="AF28" s="17">
        <f>IF(ISNA(MATCH(CONCATENATE(AF$4,$A28),'Výsledková listina'!$R:$R,0)),"",INDEX('Výsledková listina'!$C:$C,MATCH(CONCATENATE(AF$4,$A28),'Výsledková listina'!$R:$R,0),1))</f>
      </c>
      <c r="AG28" s="52">
        <f>IF(ISNA(MATCH(CONCATENATE(AF$4,$A28),'Výsledková listina'!$R:$R,0)),"",INDEX('Výsledková listina'!$T:$T,MATCH(CONCATENATE(AF$4,$A28),'Výsledková listina'!$R:$R,0),1))</f>
      </c>
      <c r="AH28" s="4"/>
      <c r="AI28" s="50">
        <f t="shared" si="6"/>
      </c>
      <c r="AJ28" s="63"/>
      <c r="AK28" s="17">
        <f>IF(ISNA(MATCH(CONCATENATE(AK$4,$A28),'Výsledková listina'!$R:$R,0)),"",INDEX('Výsledková listina'!$C:$C,MATCH(CONCATENATE(AK$4,$A28),'Výsledková listina'!$R:$R,0),1))</f>
      </c>
      <c r="AL28" s="52">
        <f>IF(ISNA(MATCH(CONCATENATE(AK$4,$A28),'Výsledková listina'!$R:$R,0)),"",INDEX('Výsledková listina'!$T:$T,MATCH(CONCATENATE(AK$4,$A28),'Výsledková listina'!$R:$R,0),1))</f>
      </c>
      <c r="AM28" s="4"/>
      <c r="AN28" s="50">
        <f t="shared" si="7"/>
      </c>
      <c r="AO28" s="63"/>
      <c r="AP28" s="17">
        <f>IF(ISNA(MATCH(CONCATENATE(AP$4,$A28),'Výsledková listina'!$R:$R,0)),"",INDEX('Výsledková listina'!$C:$C,MATCH(CONCATENATE(AP$4,$A28),'Výsledková listina'!$R:$R,0),1))</f>
      </c>
      <c r="AQ28" s="52">
        <f>IF(ISNA(MATCH(CONCATENATE(AP$4,$A28),'Výsledková listina'!$R:$R,0)),"",INDEX('Výsledková listina'!$T:$T,MATCH(CONCATENATE(AP$4,$A28),'Výsledková listina'!$R:$R,0),1))</f>
      </c>
      <c r="AR28" s="4"/>
      <c r="AS28" s="50">
        <f t="shared" si="8"/>
      </c>
      <c r="AT28" s="63"/>
      <c r="AU28" s="17">
        <f>IF(ISNA(MATCH(CONCATENATE(AU$4,$A28),'Výsledková listina'!$R:$R,0)),"",INDEX('Výsledková listina'!$C:$C,MATCH(CONCATENATE(AU$4,$A28),'Výsledková listina'!$R:$R,0),1))</f>
      </c>
      <c r="AV28" s="52">
        <f>IF(ISNA(MATCH(CONCATENATE(AU$4,$A28),'Výsledková listina'!$R:$R,0)),"",INDEX('Výsledková listina'!$T:$T,MATCH(CONCATENATE(AU$4,$A28),'Výsledková listina'!$R:$R,0),1))</f>
      </c>
      <c r="AW28" s="4"/>
      <c r="AX28" s="50">
        <f t="shared" si="9"/>
      </c>
      <c r="AY28" s="63"/>
      <c r="AZ28" s="17">
        <f>IF(ISNA(MATCH(CONCATENATE(AZ$4,$A28),'Výsledková listina'!$R:$R,0)),"",INDEX('Výsledková listina'!$C:$C,MATCH(CONCATENATE(AZ$4,$A28),'Výsledková listina'!$R:$R,0),1))</f>
      </c>
      <c r="BA28" s="52">
        <f>IF(ISNA(MATCH(CONCATENATE(AZ$4,$A28),'Výsledková listina'!$R:$R,0)),"",INDEX('Výsledková listina'!$T:$T,MATCH(CONCATENATE(AZ$4,$A28),'Výsledková listina'!$R:$R,0),1))</f>
      </c>
      <c r="BB28" s="4"/>
      <c r="BC28" s="50">
        <f t="shared" si="10"/>
      </c>
      <c r="BD28" s="63"/>
      <c r="BE28" s="17">
        <f>IF(ISNA(MATCH(CONCATENATE(BE$4,$A28),'Výsledková listina'!$R:$R,0)),"",INDEX('Výsledková listina'!$C:$C,MATCH(CONCATENATE(BE$4,$A28),'Výsledková listina'!$R:$R,0),1))</f>
      </c>
      <c r="BF28" s="52">
        <f>IF(ISNA(MATCH(CONCATENATE(BE$4,$A28),'Výsledková listina'!$R:$R,0)),"",INDEX('Výsledková listina'!$T:$T,MATCH(CONCATENATE(BE$4,$A28),'Výsledková listina'!$R:$R,0),1))</f>
      </c>
      <c r="BG28" s="4"/>
      <c r="BH28" s="50">
        <f t="shared" si="11"/>
      </c>
      <c r="BI28" s="63"/>
      <c r="BJ28" s="17">
        <f>IF(ISNA(MATCH(CONCATENATE(BJ$4,$A28),'Výsledková listina'!$R:$R,0)),"",INDEX('Výsledková listina'!$C:$C,MATCH(CONCATENATE(BJ$4,$A28),'Výsledková listina'!$R:$R,0),1))</f>
      </c>
      <c r="BK28" s="52">
        <f>IF(ISNA(MATCH(CONCATENATE(BJ$4,$A28),'Výsledková listina'!$R:$R,0)),"",INDEX('Výsledková listina'!$T:$T,MATCH(CONCATENATE(BJ$4,$A28),'Výsledková listina'!$R:$R,0),1))</f>
      </c>
      <c r="BL28" s="4"/>
      <c r="BM28" s="50">
        <f t="shared" si="12"/>
      </c>
      <c r="BN28" s="63"/>
      <c r="BO28" s="17">
        <f>IF(ISNA(MATCH(CONCATENATE(BO$4,$A28),'Výsledková listina'!$R:$R,0)),"",INDEX('Výsledková listina'!$C:$C,MATCH(CONCATENATE(BO$4,$A28),'Výsledková listina'!$R:$R,0),1))</f>
      </c>
      <c r="BP28" s="52">
        <f>IF(ISNA(MATCH(CONCATENATE(BO$4,$A28),'Výsledková listina'!$R:$R,0)),"",INDEX('Výsledková listina'!$T:$T,MATCH(CONCATENATE(BO$4,$A28),'Výsledková listina'!$R:$R,0),1))</f>
      </c>
      <c r="BQ28" s="4"/>
      <c r="BR28" s="50">
        <f t="shared" si="13"/>
      </c>
      <c r="BS28" s="63"/>
      <c r="BT28" s="17">
        <f>IF(ISNA(MATCH(CONCATENATE(BT$4,$A28),'Výsledková listina'!$R:$R,0)),"",INDEX('Výsledková listina'!$C:$C,MATCH(CONCATENATE(BT$4,$A28),'Výsledková listina'!$R:$R,0),1))</f>
      </c>
      <c r="BU28" s="52">
        <f>IF(ISNA(MATCH(CONCATENATE(BT$4,$A28),'Výsledková listina'!$R:$R,0)),"",INDEX('Výsledková listina'!$T:$T,MATCH(CONCATENATE(BT$4,$A28),'Výsledková listina'!$R:$R,0),1))</f>
      </c>
      <c r="BV28" s="4"/>
      <c r="BW28" s="50">
        <f t="shared" si="14"/>
      </c>
      <c r="BX28" s="63"/>
    </row>
    <row r="29" spans="1:76" s="10" customFormat="1" ht="34.5" customHeight="1">
      <c r="A29" s="5">
        <v>24</v>
      </c>
      <c r="B29" s="17">
        <f>IF(ISNA(MATCH(CONCATENATE(B$4,$A29),'Výsledková listina'!$R:$R,0)),"",INDEX('Výsledková listina'!$C:$C,MATCH(CONCATENATE(B$4,$A29),'Výsledková listina'!$R:$R,0),1))</f>
      </c>
      <c r="C29" s="52">
        <f>IF(ISNA(MATCH(CONCATENATE(B$4,$A29),'Výsledková listina'!$R:$R,0)),"",INDEX('Výsledková listina'!$T:$T,MATCH(CONCATENATE(B$4,$A29),'Výsledková listina'!$R:$R,0),1))</f>
      </c>
      <c r="D29" s="4"/>
      <c r="E29" s="50">
        <f t="shared" si="0"/>
      </c>
      <c r="F29" s="63"/>
      <c r="G29" s="17">
        <f>IF(ISNA(MATCH(CONCATENATE(G$4,$A29),'Výsledková listina'!$R:$R,0)),"",INDEX('Výsledková listina'!$C:$C,MATCH(CONCATENATE(G$4,$A29),'Výsledková listina'!$R:$R,0),1))</f>
      </c>
      <c r="H29" s="52">
        <f>IF(ISNA(MATCH(CONCATENATE(G$4,$A29),'Výsledková listina'!$R:$R,0)),"",INDEX('Výsledková listina'!$T:$T,MATCH(CONCATENATE(G$4,$A29),'Výsledková listina'!$R:$R,0),1))</f>
      </c>
      <c r="I29" s="4"/>
      <c r="J29" s="50">
        <f t="shared" si="1"/>
      </c>
      <c r="K29" s="63"/>
      <c r="L29" s="17">
        <f>IF(ISNA(MATCH(CONCATENATE(L$4,$A29),'Výsledková listina'!$R:$R,0)),"",INDEX('Výsledková listina'!$C:$C,MATCH(CONCATENATE(L$4,$A29),'Výsledková listina'!$R:$R,0),1))</f>
      </c>
      <c r="M29" s="52">
        <f>IF(ISNA(MATCH(CONCATENATE(L$4,$A29),'Výsledková listina'!$R:$R,0)),"",INDEX('Výsledková listina'!$T:$T,MATCH(CONCATENATE(L$4,$A29),'Výsledková listina'!$R:$R,0),1))</f>
      </c>
      <c r="N29" s="4"/>
      <c r="O29" s="50">
        <f t="shared" si="2"/>
      </c>
      <c r="P29" s="63"/>
      <c r="Q29" s="17">
        <f>IF(ISNA(MATCH(CONCATENATE(Q$4,$A29),'Výsledková listina'!$R:$R,0)),"",INDEX('Výsledková listina'!$C:$C,MATCH(CONCATENATE(Q$4,$A29),'Výsledková listina'!$R:$R,0),1))</f>
      </c>
      <c r="R29" s="52">
        <f>IF(ISNA(MATCH(CONCATENATE(Q$4,$A29),'Výsledková listina'!$R:$R,0)),"",INDEX('Výsledková listina'!$T:$T,MATCH(CONCATENATE(Q$4,$A29),'Výsledková listina'!$R:$R,0),1))</f>
      </c>
      <c r="S29" s="4"/>
      <c r="T29" s="50">
        <f t="shared" si="3"/>
      </c>
      <c r="U29" s="63"/>
      <c r="V29" s="17">
        <f>IF(ISNA(MATCH(CONCATENATE(V$4,$A29),'Výsledková listina'!$R:$R,0)),"",INDEX('Výsledková listina'!$C:$C,MATCH(CONCATENATE(V$4,$A29),'Výsledková listina'!$R:$R,0),1))</f>
      </c>
      <c r="W29" s="52">
        <f>IF(ISNA(MATCH(CONCATENATE(V$4,$A29),'Výsledková listina'!$R:$R,0)),"",INDEX('Výsledková listina'!$T:$T,MATCH(CONCATENATE(V$4,$A29),'Výsledková listina'!$R:$R,0),1))</f>
      </c>
      <c r="X29" s="4"/>
      <c r="Y29" s="50">
        <f t="shared" si="4"/>
      </c>
      <c r="Z29" s="63"/>
      <c r="AA29" s="17">
        <f>IF(ISNA(MATCH(CONCATENATE(AA$4,$A29),'Výsledková listina'!$R:$R,0)),"",INDEX('Výsledková listina'!$C:$C,MATCH(CONCATENATE(AA$4,$A29),'Výsledková listina'!$R:$R,0),1))</f>
      </c>
      <c r="AB29" s="52">
        <f>IF(ISNA(MATCH(CONCATENATE(AA$4,$A29),'Výsledková listina'!$R:$R,0)),"",INDEX('Výsledková listina'!$T:$T,MATCH(CONCATENATE(AA$4,$A29),'Výsledková listina'!$R:$R,0),1))</f>
      </c>
      <c r="AC29" s="4"/>
      <c r="AD29" s="50">
        <f t="shared" si="5"/>
      </c>
      <c r="AE29" s="63"/>
      <c r="AF29" s="17">
        <f>IF(ISNA(MATCH(CONCATENATE(AF$4,$A29),'Výsledková listina'!$R:$R,0)),"",INDEX('Výsledková listina'!$C:$C,MATCH(CONCATENATE(AF$4,$A29),'Výsledková listina'!$R:$R,0),1))</f>
      </c>
      <c r="AG29" s="52">
        <f>IF(ISNA(MATCH(CONCATENATE(AF$4,$A29),'Výsledková listina'!$R:$R,0)),"",INDEX('Výsledková listina'!$T:$T,MATCH(CONCATENATE(AF$4,$A29),'Výsledková listina'!$R:$R,0),1))</f>
      </c>
      <c r="AH29" s="4"/>
      <c r="AI29" s="50">
        <f t="shared" si="6"/>
      </c>
      <c r="AJ29" s="63"/>
      <c r="AK29" s="17">
        <f>IF(ISNA(MATCH(CONCATENATE(AK$4,$A29),'Výsledková listina'!$R:$R,0)),"",INDEX('Výsledková listina'!$C:$C,MATCH(CONCATENATE(AK$4,$A29),'Výsledková listina'!$R:$R,0),1))</f>
      </c>
      <c r="AL29" s="52">
        <f>IF(ISNA(MATCH(CONCATENATE(AK$4,$A29),'Výsledková listina'!$R:$R,0)),"",INDEX('Výsledková listina'!$T:$T,MATCH(CONCATENATE(AK$4,$A29),'Výsledková listina'!$R:$R,0),1))</f>
      </c>
      <c r="AM29" s="4"/>
      <c r="AN29" s="50">
        <f t="shared" si="7"/>
      </c>
      <c r="AO29" s="63"/>
      <c r="AP29" s="17">
        <f>IF(ISNA(MATCH(CONCATENATE(AP$4,$A29),'Výsledková listina'!$R:$R,0)),"",INDEX('Výsledková listina'!$C:$C,MATCH(CONCATENATE(AP$4,$A29),'Výsledková listina'!$R:$R,0),1))</f>
      </c>
      <c r="AQ29" s="52">
        <f>IF(ISNA(MATCH(CONCATENATE(AP$4,$A29),'Výsledková listina'!$R:$R,0)),"",INDEX('Výsledková listina'!$T:$T,MATCH(CONCATENATE(AP$4,$A29),'Výsledková listina'!$R:$R,0),1))</f>
      </c>
      <c r="AR29" s="4"/>
      <c r="AS29" s="50">
        <f t="shared" si="8"/>
      </c>
      <c r="AT29" s="63"/>
      <c r="AU29" s="17">
        <f>IF(ISNA(MATCH(CONCATENATE(AU$4,$A29),'Výsledková listina'!$R:$R,0)),"",INDEX('Výsledková listina'!$C:$C,MATCH(CONCATENATE(AU$4,$A29),'Výsledková listina'!$R:$R,0),1))</f>
      </c>
      <c r="AV29" s="52">
        <f>IF(ISNA(MATCH(CONCATENATE(AU$4,$A29),'Výsledková listina'!$R:$R,0)),"",INDEX('Výsledková listina'!$T:$T,MATCH(CONCATENATE(AU$4,$A29),'Výsledková listina'!$R:$R,0),1))</f>
      </c>
      <c r="AW29" s="4"/>
      <c r="AX29" s="50">
        <f t="shared" si="9"/>
      </c>
      <c r="AY29" s="63"/>
      <c r="AZ29" s="17">
        <f>IF(ISNA(MATCH(CONCATENATE(AZ$4,$A29),'Výsledková listina'!$R:$R,0)),"",INDEX('Výsledková listina'!$C:$C,MATCH(CONCATENATE(AZ$4,$A29),'Výsledková listina'!$R:$R,0),1))</f>
      </c>
      <c r="BA29" s="52">
        <f>IF(ISNA(MATCH(CONCATENATE(AZ$4,$A29),'Výsledková listina'!$R:$R,0)),"",INDEX('Výsledková listina'!$T:$T,MATCH(CONCATENATE(AZ$4,$A29),'Výsledková listina'!$R:$R,0),1))</f>
      </c>
      <c r="BB29" s="4"/>
      <c r="BC29" s="50">
        <f t="shared" si="10"/>
      </c>
      <c r="BD29" s="63"/>
      <c r="BE29" s="17">
        <f>IF(ISNA(MATCH(CONCATENATE(BE$4,$A29),'Výsledková listina'!$R:$R,0)),"",INDEX('Výsledková listina'!$C:$C,MATCH(CONCATENATE(BE$4,$A29),'Výsledková listina'!$R:$R,0),1))</f>
      </c>
      <c r="BF29" s="52">
        <f>IF(ISNA(MATCH(CONCATENATE(BE$4,$A29),'Výsledková listina'!$R:$R,0)),"",INDEX('Výsledková listina'!$T:$T,MATCH(CONCATENATE(BE$4,$A29),'Výsledková listina'!$R:$R,0),1))</f>
      </c>
      <c r="BG29" s="4"/>
      <c r="BH29" s="50">
        <f t="shared" si="11"/>
      </c>
      <c r="BI29" s="63"/>
      <c r="BJ29" s="17">
        <f>IF(ISNA(MATCH(CONCATENATE(BJ$4,$A29),'Výsledková listina'!$R:$R,0)),"",INDEX('Výsledková listina'!$C:$C,MATCH(CONCATENATE(BJ$4,$A29),'Výsledková listina'!$R:$R,0),1))</f>
      </c>
      <c r="BK29" s="52">
        <f>IF(ISNA(MATCH(CONCATENATE(BJ$4,$A29),'Výsledková listina'!$R:$R,0)),"",INDEX('Výsledková listina'!$T:$T,MATCH(CONCATENATE(BJ$4,$A29),'Výsledková listina'!$R:$R,0),1))</f>
      </c>
      <c r="BL29" s="4"/>
      <c r="BM29" s="50">
        <f t="shared" si="12"/>
      </c>
      <c r="BN29" s="63"/>
      <c r="BO29" s="17">
        <f>IF(ISNA(MATCH(CONCATENATE(BO$4,$A29),'Výsledková listina'!$R:$R,0)),"",INDEX('Výsledková listina'!$C:$C,MATCH(CONCATENATE(BO$4,$A29),'Výsledková listina'!$R:$R,0),1))</f>
      </c>
      <c r="BP29" s="52">
        <f>IF(ISNA(MATCH(CONCATENATE(BO$4,$A29),'Výsledková listina'!$R:$R,0)),"",INDEX('Výsledková listina'!$T:$T,MATCH(CONCATENATE(BO$4,$A29),'Výsledková listina'!$R:$R,0),1))</f>
      </c>
      <c r="BQ29" s="4"/>
      <c r="BR29" s="50">
        <f t="shared" si="13"/>
      </c>
      <c r="BS29" s="63"/>
      <c r="BT29" s="17">
        <f>IF(ISNA(MATCH(CONCATENATE(BT$4,$A29),'Výsledková listina'!$R:$R,0)),"",INDEX('Výsledková listina'!$C:$C,MATCH(CONCATENATE(BT$4,$A29),'Výsledková listina'!$R:$R,0),1))</f>
      </c>
      <c r="BU29" s="52">
        <f>IF(ISNA(MATCH(CONCATENATE(BT$4,$A29),'Výsledková listina'!$R:$R,0)),"",INDEX('Výsledková listina'!$T:$T,MATCH(CONCATENATE(BT$4,$A29),'Výsledková listina'!$R:$R,0),1))</f>
      </c>
      <c r="BV29" s="4"/>
      <c r="BW29" s="50">
        <f t="shared" si="14"/>
      </c>
      <c r="BX29" s="63"/>
    </row>
    <row r="30" spans="1:76" s="10" customFormat="1" ht="34.5" customHeight="1">
      <c r="A30" s="5">
        <v>25</v>
      </c>
      <c r="B30" s="17">
        <f>IF(ISNA(MATCH(CONCATENATE(B$4,$A30),'Výsledková listina'!$R:$R,0)),"",INDEX('Výsledková listina'!$C:$C,MATCH(CONCATENATE(B$4,$A30),'Výsledková listina'!$R:$R,0),1))</f>
      </c>
      <c r="C30" s="52">
        <f>IF(ISNA(MATCH(CONCATENATE(B$4,$A30),'Výsledková listina'!$R:$R,0)),"",INDEX('Výsledková listina'!$T:$T,MATCH(CONCATENATE(B$4,$A30),'Výsledková listina'!$R:$R,0),1))</f>
      </c>
      <c r="D30" s="4"/>
      <c r="E30" s="50">
        <f t="shared" si="0"/>
      </c>
      <c r="F30" s="63"/>
      <c r="G30" s="17">
        <f>IF(ISNA(MATCH(CONCATENATE(G$4,$A30),'Výsledková listina'!$R:$R,0)),"",INDEX('Výsledková listina'!$C:$C,MATCH(CONCATENATE(G$4,$A30),'Výsledková listina'!$R:$R,0),1))</f>
      </c>
      <c r="H30" s="52">
        <f>IF(ISNA(MATCH(CONCATENATE(G$4,$A30),'Výsledková listina'!$R:$R,0)),"",INDEX('Výsledková listina'!$T:$T,MATCH(CONCATENATE(G$4,$A30),'Výsledková listina'!$R:$R,0),1))</f>
      </c>
      <c r="I30" s="4"/>
      <c r="J30" s="50">
        <f t="shared" si="1"/>
      </c>
      <c r="K30" s="63"/>
      <c r="L30" s="17">
        <f>IF(ISNA(MATCH(CONCATENATE(L$4,$A30),'Výsledková listina'!$R:$R,0)),"",INDEX('Výsledková listina'!$C:$C,MATCH(CONCATENATE(L$4,$A30),'Výsledková listina'!$R:$R,0),1))</f>
      </c>
      <c r="M30" s="52">
        <f>IF(ISNA(MATCH(CONCATENATE(L$4,$A30),'Výsledková listina'!$R:$R,0)),"",INDEX('Výsledková listina'!$T:$T,MATCH(CONCATENATE(L$4,$A30),'Výsledková listina'!$R:$R,0),1))</f>
      </c>
      <c r="N30" s="4"/>
      <c r="O30" s="50">
        <f t="shared" si="2"/>
      </c>
      <c r="P30" s="63"/>
      <c r="Q30" s="17">
        <f>IF(ISNA(MATCH(CONCATENATE(Q$4,$A30),'Výsledková listina'!$R:$R,0)),"",INDEX('Výsledková listina'!$C:$C,MATCH(CONCATENATE(Q$4,$A30),'Výsledková listina'!$R:$R,0),1))</f>
      </c>
      <c r="R30" s="52">
        <f>IF(ISNA(MATCH(CONCATENATE(Q$4,$A30),'Výsledková listina'!$R:$R,0)),"",INDEX('Výsledková listina'!$T:$T,MATCH(CONCATENATE(Q$4,$A30),'Výsledková listina'!$R:$R,0),1))</f>
      </c>
      <c r="S30" s="4"/>
      <c r="T30" s="50">
        <f t="shared" si="3"/>
      </c>
      <c r="U30" s="63"/>
      <c r="V30" s="17">
        <f>IF(ISNA(MATCH(CONCATENATE(V$4,$A30),'Výsledková listina'!$R:$R,0)),"",INDEX('Výsledková listina'!$C:$C,MATCH(CONCATENATE(V$4,$A30),'Výsledková listina'!$R:$R,0),1))</f>
      </c>
      <c r="W30" s="52">
        <f>IF(ISNA(MATCH(CONCATENATE(V$4,$A30),'Výsledková listina'!$R:$R,0)),"",INDEX('Výsledková listina'!$T:$T,MATCH(CONCATENATE(V$4,$A30),'Výsledková listina'!$R:$R,0),1))</f>
      </c>
      <c r="X30" s="4"/>
      <c r="Y30" s="50">
        <f t="shared" si="4"/>
      </c>
      <c r="Z30" s="63"/>
      <c r="AA30" s="17">
        <f>IF(ISNA(MATCH(CONCATENATE(AA$4,$A30),'Výsledková listina'!$R:$R,0)),"",INDEX('Výsledková listina'!$C:$C,MATCH(CONCATENATE(AA$4,$A30),'Výsledková listina'!$R:$R,0),1))</f>
      </c>
      <c r="AB30" s="52">
        <f>IF(ISNA(MATCH(CONCATENATE(AA$4,$A30),'Výsledková listina'!$R:$R,0)),"",INDEX('Výsledková listina'!$T:$T,MATCH(CONCATENATE(AA$4,$A30),'Výsledková listina'!$R:$R,0),1))</f>
      </c>
      <c r="AC30" s="4"/>
      <c r="AD30" s="50">
        <f t="shared" si="5"/>
      </c>
      <c r="AE30" s="63"/>
      <c r="AF30" s="17">
        <f>IF(ISNA(MATCH(CONCATENATE(AF$4,$A30),'Výsledková listina'!$R:$R,0)),"",INDEX('Výsledková listina'!$C:$C,MATCH(CONCATENATE(AF$4,$A30),'Výsledková listina'!$R:$R,0),1))</f>
      </c>
      <c r="AG30" s="52">
        <f>IF(ISNA(MATCH(CONCATENATE(AF$4,$A30),'Výsledková listina'!$R:$R,0)),"",INDEX('Výsledková listina'!$T:$T,MATCH(CONCATENATE(AF$4,$A30),'Výsledková listina'!$R:$R,0),1))</f>
      </c>
      <c r="AH30" s="4"/>
      <c r="AI30" s="50">
        <f t="shared" si="6"/>
      </c>
      <c r="AJ30" s="63"/>
      <c r="AK30" s="17">
        <f>IF(ISNA(MATCH(CONCATENATE(AK$4,$A30),'Výsledková listina'!$R:$R,0)),"",INDEX('Výsledková listina'!$C:$C,MATCH(CONCATENATE(AK$4,$A30),'Výsledková listina'!$R:$R,0),1))</f>
      </c>
      <c r="AL30" s="52">
        <f>IF(ISNA(MATCH(CONCATENATE(AK$4,$A30),'Výsledková listina'!$R:$R,0)),"",INDEX('Výsledková listina'!$T:$T,MATCH(CONCATENATE(AK$4,$A30),'Výsledková listina'!$R:$R,0),1))</f>
      </c>
      <c r="AM30" s="4"/>
      <c r="AN30" s="50">
        <f t="shared" si="7"/>
      </c>
      <c r="AO30" s="63"/>
      <c r="AP30" s="17">
        <f>IF(ISNA(MATCH(CONCATENATE(AP$4,$A30),'Výsledková listina'!$R:$R,0)),"",INDEX('Výsledková listina'!$C:$C,MATCH(CONCATENATE(AP$4,$A30),'Výsledková listina'!$R:$R,0),1))</f>
      </c>
      <c r="AQ30" s="52">
        <f>IF(ISNA(MATCH(CONCATENATE(AP$4,$A30),'Výsledková listina'!$R:$R,0)),"",INDEX('Výsledková listina'!$T:$T,MATCH(CONCATENATE(AP$4,$A30),'Výsledková listina'!$R:$R,0),1))</f>
      </c>
      <c r="AR30" s="4"/>
      <c r="AS30" s="50">
        <f t="shared" si="8"/>
      </c>
      <c r="AT30" s="63"/>
      <c r="AU30" s="17">
        <f>IF(ISNA(MATCH(CONCATENATE(AU$4,$A30),'Výsledková listina'!$R:$R,0)),"",INDEX('Výsledková listina'!$C:$C,MATCH(CONCATENATE(AU$4,$A30),'Výsledková listina'!$R:$R,0),1))</f>
      </c>
      <c r="AV30" s="52">
        <f>IF(ISNA(MATCH(CONCATENATE(AU$4,$A30),'Výsledková listina'!$R:$R,0)),"",INDEX('Výsledková listina'!$T:$T,MATCH(CONCATENATE(AU$4,$A30),'Výsledková listina'!$R:$R,0),1))</f>
      </c>
      <c r="AW30" s="4"/>
      <c r="AX30" s="50">
        <f t="shared" si="9"/>
      </c>
      <c r="AY30" s="63"/>
      <c r="AZ30" s="17">
        <f>IF(ISNA(MATCH(CONCATENATE(AZ$4,$A30),'Výsledková listina'!$R:$R,0)),"",INDEX('Výsledková listina'!$C:$C,MATCH(CONCATENATE(AZ$4,$A30),'Výsledková listina'!$R:$R,0),1))</f>
      </c>
      <c r="BA30" s="52">
        <f>IF(ISNA(MATCH(CONCATENATE(AZ$4,$A30),'Výsledková listina'!$R:$R,0)),"",INDEX('Výsledková listina'!$T:$T,MATCH(CONCATENATE(AZ$4,$A30),'Výsledková listina'!$R:$R,0),1))</f>
      </c>
      <c r="BB30" s="4"/>
      <c r="BC30" s="50">
        <f t="shared" si="10"/>
      </c>
      <c r="BD30" s="63"/>
      <c r="BE30" s="17">
        <f>IF(ISNA(MATCH(CONCATENATE(BE$4,$A30),'Výsledková listina'!$R:$R,0)),"",INDEX('Výsledková listina'!$C:$C,MATCH(CONCATENATE(BE$4,$A30),'Výsledková listina'!$R:$R,0),1))</f>
      </c>
      <c r="BF30" s="52">
        <f>IF(ISNA(MATCH(CONCATENATE(BE$4,$A30),'Výsledková listina'!$R:$R,0)),"",INDEX('Výsledková listina'!$T:$T,MATCH(CONCATENATE(BE$4,$A30),'Výsledková listina'!$R:$R,0),1))</f>
      </c>
      <c r="BG30" s="4"/>
      <c r="BH30" s="50">
        <f t="shared" si="11"/>
      </c>
      <c r="BI30" s="63"/>
      <c r="BJ30" s="17">
        <f>IF(ISNA(MATCH(CONCATENATE(BJ$4,$A30),'Výsledková listina'!$R:$R,0)),"",INDEX('Výsledková listina'!$C:$C,MATCH(CONCATENATE(BJ$4,$A30),'Výsledková listina'!$R:$R,0),1))</f>
      </c>
      <c r="BK30" s="52">
        <f>IF(ISNA(MATCH(CONCATENATE(BJ$4,$A30),'Výsledková listina'!$R:$R,0)),"",INDEX('Výsledková listina'!$T:$T,MATCH(CONCATENATE(BJ$4,$A30),'Výsledková listina'!$R:$R,0),1))</f>
      </c>
      <c r="BL30" s="4"/>
      <c r="BM30" s="50">
        <f t="shared" si="12"/>
      </c>
      <c r="BN30" s="63"/>
      <c r="BO30" s="17">
        <f>IF(ISNA(MATCH(CONCATENATE(BO$4,$A30),'Výsledková listina'!$R:$R,0)),"",INDEX('Výsledková listina'!$C:$C,MATCH(CONCATENATE(BO$4,$A30),'Výsledková listina'!$R:$R,0),1))</f>
      </c>
      <c r="BP30" s="52">
        <f>IF(ISNA(MATCH(CONCATENATE(BO$4,$A30),'Výsledková listina'!$R:$R,0)),"",INDEX('Výsledková listina'!$T:$T,MATCH(CONCATENATE(BO$4,$A30),'Výsledková listina'!$R:$R,0),1))</f>
      </c>
      <c r="BQ30" s="4"/>
      <c r="BR30" s="50">
        <f t="shared" si="13"/>
      </c>
      <c r="BS30" s="63"/>
      <c r="BT30" s="17">
        <f>IF(ISNA(MATCH(CONCATENATE(BT$4,$A30),'Výsledková listina'!$R:$R,0)),"",INDEX('Výsledková listina'!$C:$C,MATCH(CONCATENATE(BT$4,$A30),'Výsledková listina'!$R:$R,0),1))</f>
      </c>
      <c r="BU30" s="52">
        <f>IF(ISNA(MATCH(CONCATENATE(BT$4,$A30),'Výsledková listina'!$R:$R,0)),"",INDEX('Výsledková listina'!$T:$T,MATCH(CONCATENATE(BT$4,$A30),'Výsledková listina'!$R:$R,0),1))</f>
      </c>
      <c r="BV30" s="4"/>
      <c r="BW30" s="50">
        <f t="shared" si="14"/>
      </c>
      <c r="BX30" s="63"/>
    </row>
    <row r="31" spans="1:76" s="10" customFormat="1" ht="34.5" customHeight="1">
      <c r="A31" s="5">
        <v>26</v>
      </c>
      <c r="B31" s="17">
        <f>IF(ISNA(MATCH(CONCATENATE(B$4,$A31),'Výsledková listina'!$R:$R,0)),"",INDEX('Výsledková listina'!$C:$C,MATCH(CONCATENATE(B$4,$A31),'Výsledková listina'!$R:$R,0),1))</f>
      </c>
      <c r="C31" s="52">
        <f>IF(ISNA(MATCH(CONCATENATE(B$4,$A31),'Výsledková listina'!$R:$R,0)),"",INDEX('Výsledková listina'!$T:$T,MATCH(CONCATENATE(B$4,$A31),'Výsledková listina'!$R:$R,0),1))</f>
      </c>
      <c r="D31" s="4"/>
      <c r="E31" s="50">
        <f t="shared" si="0"/>
      </c>
      <c r="F31" s="63"/>
      <c r="G31" s="17">
        <f>IF(ISNA(MATCH(CONCATENATE(G$4,$A31),'Výsledková listina'!$R:$R,0)),"",INDEX('Výsledková listina'!$C:$C,MATCH(CONCATENATE(G$4,$A31),'Výsledková listina'!$R:$R,0),1))</f>
      </c>
      <c r="H31" s="52">
        <f>IF(ISNA(MATCH(CONCATENATE(G$4,$A31),'Výsledková listina'!$R:$R,0)),"",INDEX('Výsledková listina'!$T:$T,MATCH(CONCATENATE(G$4,$A31),'Výsledková listina'!$R:$R,0),1))</f>
      </c>
      <c r="I31" s="4"/>
      <c r="J31" s="50">
        <f t="shared" si="1"/>
      </c>
      <c r="K31" s="63"/>
      <c r="L31" s="17">
        <f>IF(ISNA(MATCH(CONCATENATE(L$4,$A31),'Výsledková listina'!$R:$R,0)),"",INDEX('Výsledková listina'!$C:$C,MATCH(CONCATENATE(L$4,$A31),'Výsledková listina'!$R:$R,0),1))</f>
      </c>
      <c r="M31" s="52">
        <f>IF(ISNA(MATCH(CONCATENATE(L$4,$A31),'Výsledková listina'!$R:$R,0)),"",INDEX('Výsledková listina'!$T:$T,MATCH(CONCATENATE(L$4,$A31),'Výsledková listina'!$R:$R,0),1))</f>
      </c>
      <c r="N31" s="4"/>
      <c r="O31" s="50">
        <f t="shared" si="2"/>
      </c>
      <c r="P31" s="63"/>
      <c r="Q31" s="17">
        <f>IF(ISNA(MATCH(CONCATENATE(Q$4,$A31),'Výsledková listina'!$R:$R,0)),"",INDEX('Výsledková listina'!$C:$C,MATCH(CONCATENATE(Q$4,$A31),'Výsledková listina'!$R:$R,0),1))</f>
      </c>
      <c r="R31" s="52">
        <f>IF(ISNA(MATCH(CONCATENATE(Q$4,$A31),'Výsledková listina'!$R:$R,0)),"",INDEX('Výsledková listina'!$T:$T,MATCH(CONCATENATE(Q$4,$A31),'Výsledková listina'!$R:$R,0),1))</f>
      </c>
      <c r="S31" s="4"/>
      <c r="T31" s="50">
        <f t="shared" si="3"/>
      </c>
      <c r="U31" s="63"/>
      <c r="V31" s="17">
        <f>IF(ISNA(MATCH(CONCATENATE(V$4,$A31),'Výsledková listina'!$R:$R,0)),"",INDEX('Výsledková listina'!$C:$C,MATCH(CONCATENATE(V$4,$A31),'Výsledková listina'!$R:$R,0),1))</f>
      </c>
      <c r="W31" s="52">
        <f>IF(ISNA(MATCH(CONCATENATE(V$4,$A31),'Výsledková listina'!$R:$R,0)),"",INDEX('Výsledková listina'!$T:$T,MATCH(CONCATENATE(V$4,$A31),'Výsledková listina'!$R:$R,0),1))</f>
      </c>
      <c r="X31" s="4"/>
      <c r="Y31" s="50">
        <f t="shared" si="4"/>
      </c>
      <c r="Z31" s="63"/>
      <c r="AA31" s="17">
        <f>IF(ISNA(MATCH(CONCATENATE(AA$4,$A31),'Výsledková listina'!$R:$R,0)),"",INDEX('Výsledková listina'!$C:$C,MATCH(CONCATENATE(AA$4,$A31),'Výsledková listina'!$R:$R,0),1))</f>
      </c>
      <c r="AB31" s="52">
        <f>IF(ISNA(MATCH(CONCATENATE(AA$4,$A31),'Výsledková listina'!$R:$R,0)),"",INDEX('Výsledková listina'!$T:$T,MATCH(CONCATENATE(AA$4,$A31),'Výsledková listina'!$R:$R,0),1))</f>
      </c>
      <c r="AC31" s="4"/>
      <c r="AD31" s="50">
        <f t="shared" si="5"/>
      </c>
      <c r="AE31" s="63"/>
      <c r="AF31" s="17">
        <f>IF(ISNA(MATCH(CONCATENATE(AF$4,$A31),'Výsledková listina'!$R:$R,0)),"",INDEX('Výsledková listina'!$C:$C,MATCH(CONCATENATE(AF$4,$A31),'Výsledková listina'!$R:$R,0),1))</f>
      </c>
      <c r="AG31" s="52">
        <f>IF(ISNA(MATCH(CONCATENATE(AF$4,$A31),'Výsledková listina'!$R:$R,0)),"",INDEX('Výsledková listina'!$T:$T,MATCH(CONCATENATE(AF$4,$A31),'Výsledková listina'!$R:$R,0),1))</f>
      </c>
      <c r="AH31" s="4"/>
      <c r="AI31" s="50">
        <f t="shared" si="6"/>
      </c>
      <c r="AJ31" s="63"/>
      <c r="AK31" s="17">
        <f>IF(ISNA(MATCH(CONCATENATE(AK$4,$A31),'Výsledková listina'!$R:$R,0)),"",INDEX('Výsledková listina'!$C:$C,MATCH(CONCATENATE(AK$4,$A31),'Výsledková listina'!$R:$R,0),1))</f>
      </c>
      <c r="AL31" s="52">
        <f>IF(ISNA(MATCH(CONCATENATE(AK$4,$A31),'Výsledková listina'!$R:$R,0)),"",INDEX('Výsledková listina'!$T:$T,MATCH(CONCATENATE(AK$4,$A31),'Výsledková listina'!$R:$R,0),1))</f>
      </c>
      <c r="AM31" s="4"/>
      <c r="AN31" s="50">
        <f t="shared" si="7"/>
      </c>
      <c r="AO31" s="63"/>
      <c r="AP31" s="17">
        <f>IF(ISNA(MATCH(CONCATENATE(AP$4,$A31),'Výsledková listina'!$R:$R,0)),"",INDEX('Výsledková listina'!$C:$C,MATCH(CONCATENATE(AP$4,$A31),'Výsledková listina'!$R:$R,0),1))</f>
      </c>
      <c r="AQ31" s="52">
        <f>IF(ISNA(MATCH(CONCATENATE(AP$4,$A31),'Výsledková listina'!$R:$R,0)),"",INDEX('Výsledková listina'!$T:$T,MATCH(CONCATENATE(AP$4,$A31),'Výsledková listina'!$R:$R,0),1))</f>
      </c>
      <c r="AR31" s="4"/>
      <c r="AS31" s="50">
        <f t="shared" si="8"/>
      </c>
      <c r="AT31" s="63"/>
      <c r="AU31" s="17">
        <f>IF(ISNA(MATCH(CONCATENATE(AU$4,$A31),'Výsledková listina'!$R:$R,0)),"",INDEX('Výsledková listina'!$C:$C,MATCH(CONCATENATE(AU$4,$A31),'Výsledková listina'!$R:$R,0),1))</f>
      </c>
      <c r="AV31" s="52">
        <f>IF(ISNA(MATCH(CONCATENATE(AU$4,$A31),'Výsledková listina'!$R:$R,0)),"",INDEX('Výsledková listina'!$T:$T,MATCH(CONCATENATE(AU$4,$A31),'Výsledková listina'!$R:$R,0),1))</f>
      </c>
      <c r="AW31" s="4"/>
      <c r="AX31" s="50">
        <f t="shared" si="9"/>
      </c>
      <c r="AY31" s="63"/>
      <c r="AZ31" s="17">
        <f>IF(ISNA(MATCH(CONCATENATE(AZ$4,$A31),'Výsledková listina'!$R:$R,0)),"",INDEX('Výsledková listina'!$C:$C,MATCH(CONCATENATE(AZ$4,$A31),'Výsledková listina'!$R:$R,0),1))</f>
      </c>
      <c r="BA31" s="52">
        <f>IF(ISNA(MATCH(CONCATENATE(AZ$4,$A31),'Výsledková listina'!$R:$R,0)),"",INDEX('Výsledková listina'!$T:$T,MATCH(CONCATENATE(AZ$4,$A31),'Výsledková listina'!$R:$R,0),1))</f>
      </c>
      <c r="BB31" s="4"/>
      <c r="BC31" s="50">
        <f t="shared" si="10"/>
      </c>
      <c r="BD31" s="63"/>
      <c r="BE31" s="17">
        <f>IF(ISNA(MATCH(CONCATENATE(BE$4,$A31),'Výsledková listina'!$R:$R,0)),"",INDEX('Výsledková listina'!$C:$C,MATCH(CONCATENATE(BE$4,$A31),'Výsledková listina'!$R:$R,0),1))</f>
      </c>
      <c r="BF31" s="52">
        <f>IF(ISNA(MATCH(CONCATENATE(BE$4,$A31),'Výsledková listina'!$R:$R,0)),"",INDEX('Výsledková listina'!$T:$T,MATCH(CONCATENATE(BE$4,$A31),'Výsledková listina'!$R:$R,0),1))</f>
      </c>
      <c r="BG31" s="4"/>
      <c r="BH31" s="50">
        <f t="shared" si="11"/>
      </c>
      <c r="BI31" s="63"/>
      <c r="BJ31" s="17">
        <f>IF(ISNA(MATCH(CONCATENATE(BJ$4,$A31),'Výsledková listina'!$R:$R,0)),"",INDEX('Výsledková listina'!$C:$C,MATCH(CONCATENATE(BJ$4,$A31),'Výsledková listina'!$R:$R,0),1))</f>
      </c>
      <c r="BK31" s="52">
        <f>IF(ISNA(MATCH(CONCATENATE(BJ$4,$A31),'Výsledková listina'!$R:$R,0)),"",INDEX('Výsledková listina'!$T:$T,MATCH(CONCATENATE(BJ$4,$A31),'Výsledková listina'!$R:$R,0),1))</f>
      </c>
      <c r="BL31" s="4"/>
      <c r="BM31" s="50">
        <f t="shared" si="12"/>
      </c>
      <c r="BN31" s="63"/>
      <c r="BO31" s="17">
        <f>IF(ISNA(MATCH(CONCATENATE(BO$4,$A31),'Výsledková listina'!$R:$R,0)),"",INDEX('Výsledková listina'!$C:$C,MATCH(CONCATENATE(BO$4,$A31),'Výsledková listina'!$R:$R,0),1))</f>
      </c>
      <c r="BP31" s="52">
        <f>IF(ISNA(MATCH(CONCATENATE(BO$4,$A31),'Výsledková listina'!$R:$R,0)),"",INDEX('Výsledková listina'!$T:$T,MATCH(CONCATENATE(BO$4,$A31),'Výsledková listina'!$R:$R,0),1))</f>
      </c>
      <c r="BQ31" s="4"/>
      <c r="BR31" s="50">
        <f t="shared" si="13"/>
      </c>
      <c r="BS31" s="63"/>
      <c r="BT31" s="17">
        <f>IF(ISNA(MATCH(CONCATENATE(BT$4,$A31),'Výsledková listina'!$R:$R,0)),"",INDEX('Výsledková listina'!$C:$C,MATCH(CONCATENATE(BT$4,$A31),'Výsledková listina'!$R:$R,0),1))</f>
      </c>
      <c r="BU31" s="52">
        <f>IF(ISNA(MATCH(CONCATENATE(BT$4,$A31),'Výsledková listina'!$R:$R,0)),"",INDEX('Výsledková listina'!$T:$T,MATCH(CONCATENATE(BT$4,$A31),'Výsledková listina'!$R:$R,0),1))</f>
      </c>
      <c r="BV31" s="4"/>
      <c r="BW31" s="50">
        <f t="shared" si="14"/>
      </c>
      <c r="BX31" s="63"/>
    </row>
    <row r="32" spans="1:76" s="10" customFormat="1" ht="34.5" customHeight="1">
      <c r="A32" s="5">
        <v>27</v>
      </c>
      <c r="B32" s="17">
        <f>IF(ISNA(MATCH(CONCATENATE(B$4,$A32),'Výsledková listina'!$R:$R,0)),"",INDEX('Výsledková listina'!$C:$C,MATCH(CONCATENATE(B$4,$A32),'Výsledková listina'!$R:$R,0),1))</f>
      </c>
      <c r="C32" s="52">
        <f>IF(ISNA(MATCH(CONCATENATE(B$4,$A32),'Výsledková listina'!$R:$R,0)),"",INDEX('Výsledková listina'!$T:$T,MATCH(CONCATENATE(B$4,$A32),'Výsledková listina'!$R:$R,0),1))</f>
      </c>
      <c r="D32" s="4"/>
      <c r="E32" s="50">
        <f t="shared" si="0"/>
      </c>
      <c r="F32" s="63"/>
      <c r="G32" s="17">
        <f>IF(ISNA(MATCH(CONCATENATE(G$4,$A32),'Výsledková listina'!$R:$R,0)),"",INDEX('Výsledková listina'!$C:$C,MATCH(CONCATENATE(G$4,$A32),'Výsledková listina'!$R:$R,0),1))</f>
      </c>
      <c r="H32" s="52">
        <f>IF(ISNA(MATCH(CONCATENATE(G$4,$A32),'Výsledková listina'!$R:$R,0)),"",INDEX('Výsledková listina'!$T:$T,MATCH(CONCATENATE(G$4,$A32),'Výsledková listina'!$R:$R,0),1))</f>
      </c>
      <c r="I32" s="4"/>
      <c r="J32" s="50">
        <f t="shared" si="1"/>
      </c>
      <c r="K32" s="63"/>
      <c r="L32" s="17">
        <f>IF(ISNA(MATCH(CONCATENATE(L$4,$A32),'Výsledková listina'!$R:$R,0)),"",INDEX('Výsledková listina'!$C:$C,MATCH(CONCATENATE(L$4,$A32),'Výsledková listina'!$R:$R,0),1))</f>
      </c>
      <c r="M32" s="52">
        <f>IF(ISNA(MATCH(CONCATENATE(L$4,$A32),'Výsledková listina'!$R:$R,0)),"",INDEX('Výsledková listina'!$T:$T,MATCH(CONCATENATE(L$4,$A32),'Výsledková listina'!$R:$R,0),1))</f>
      </c>
      <c r="N32" s="4"/>
      <c r="O32" s="50">
        <f t="shared" si="2"/>
      </c>
      <c r="P32" s="63"/>
      <c r="Q32" s="17">
        <f>IF(ISNA(MATCH(CONCATENATE(Q$4,$A32),'Výsledková listina'!$R:$R,0)),"",INDEX('Výsledková listina'!$C:$C,MATCH(CONCATENATE(Q$4,$A32),'Výsledková listina'!$R:$R,0),1))</f>
      </c>
      <c r="R32" s="52">
        <f>IF(ISNA(MATCH(CONCATENATE(Q$4,$A32),'Výsledková listina'!$R:$R,0)),"",INDEX('Výsledková listina'!$T:$T,MATCH(CONCATENATE(Q$4,$A32),'Výsledková listina'!$R:$R,0),1))</f>
      </c>
      <c r="S32" s="4"/>
      <c r="T32" s="50">
        <f t="shared" si="3"/>
      </c>
      <c r="U32" s="63"/>
      <c r="V32" s="17">
        <f>IF(ISNA(MATCH(CONCATENATE(V$4,$A32),'Výsledková listina'!$R:$R,0)),"",INDEX('Výsledková listina'!$C:$C,MATCH(CONCATENATE(V$4,$A32),'Výsledková listina'!$R:$R,0),1))</f>
      </c>
      <c r="W32" s="52">
        <f>IF(ISNA(MATCH(CONCATENATE(V$4,$A32),'Výsledková listina'!$R:$R,0)),"",INDEX('Výsledková listina'!$T:$T,MATCH(CONCATENATE(V$4,$A32),'Výsledková listina'!$R:$R,0),1))</f>
      </c>
      <c r="X32" s="4"/>
      <c r="Y32" s="50">
        <f t="shared" si="4"/>
      </c>
      <c r="Z32" s="63"/>
      <c r="AA32" s="17">
        <f>IF(ISNA(MATCH(CONCATENATE(AA$4,$A32),'Výsledková listina'!$R:$R,0)),"",INDEX('Výsledková listina'!$C:$C,MATCH(CONCATENATE(AA$4,$A32),'Výsledková listina'!$R:$R,0),1))</f>
      </c>
      <c r="AB32" s="52">
        <f>IF(ISNA(MATCH(CONCATENATE(AA$4,$A32),'Výsledková listina'!$R:$R,0)),"",INDEX('Výsledková listina'!$T:$T,MATCH(CONCATENATE(AA$4,$A32),'Výsledková listina'!$R:$R,0),1))</f>
      </c>
      <c r="AC32" s="4"/>
      <c r="AD32" s="50">
        <f t="shared" si="5"/>
      </c>
      <c r="AE32" s="63"/>
      <c r="AF32" s="17">
        <f>IF(ISNA(MATCH(CONCATENATE(AF$4,$A32),'Výsledková listina'!$R:$R,0)),"",INDEX('Výsledková listina'!$C:$C,MATCH(CONCATENATE(AF$4,$A32),'Výsledková listina'!$R:$R,0),1))</f>
      </c>
      <c r="AG32" s="52">
        <f>IF(ISNA(MATCH(CONCATENATE(AF$4,$A32),'Výsledková listina'!$R:$R,0)),"",INDEX('Výsledková listina'!$T:$T,MATCH(CONCATENATE(AF$4,$A32),'Výsledková listina'!$R:$R,0),1))</f>
      </c>
      <c r="AH32" s="4"/>
      <c r="AI32" s="50">
        <f t="shared" si="6"/>
      </c>
      <c r="AJ32" s="63"/>
      <c r="AK32" s="17">
        <f>IF(ISNA(MATCH(CONCATENATE(AK$4,$A32),'Výsledková listina'!$R:$R,0)),"",INDEX('Výsledková listina'!$C:$C,MATCH(CONCATENATE(AK$4,$A32),'Výsledková listina'!$R:$R,0),1))</f>
      </c>
      <c r="AL32" s="52">
        <f>IF(ISNA(MATCH(CONCATENATE(AK$4,$A32),'Výsledková listina'!$R:$R,0)),"",INDEX('Výsledková listina'!$T:$T,MATCH(CONCATENATE(AK$4,$A32),'Výsledková listina'!$R:$R,0),1))</f>
      </c>
      <c r="AM32" s="4"/>
      <c r="AN32" s="50">
        <f t="shared" si="7"/>
      </c>
      <c r="AO32" s="63"/>
      <c r="AP32" s="17">
        <f>IF(ISNA(MATCH(CONCATENATE(AP$4,$A32),'Výsledková listina'!$R:$R,0)),"",INDEX('Výsledková listina'!$C:$C,MATCH(CONCATENATE(AP$4,$A32),'Výsledková listina'!$R:$R,0),1))</f>
      </c>
      <c r="AQ32" s="52">
        <f>IF(ISNA(MATCH(CONCATENATE(AP$4,$A32),'Výsledková listina'!$R:$R,0)),"",INDEX('Výsledková listina'!$T:$T,MATCH(CONCATENATE(AP$4,$A32),'Výsledková listina'!$R:$R,0),1))</f>
      </c>
      <c r="AR32" s="4"/>
      <c r="AS32" s="50">
        <f t="shared" si="8"/>
      </c>
      <c r="AT32" s="63"/>
      <c r="AU32" s="17">
        <f>IF(ISNA(MATCH(CONCATENATE(AU$4,$A32),'Výsledková listina'!$R:$R,0)),"",INDEX('Výsledková listina'!$C:$C,MATCH(CONCATENATE(AU$4,$A32),'Výsledková listina'!$R:$R,0),1))</f>
      </c>
      <c r="AV32" s="52">
        <f>IF(ISNA(MATCH(CONCATENATE(AU$4,$A32),'Výsledková listina'!$R:$R,0)),"",INDEX('Výsledková listina'!$T:$T,MATCH(CONCATENATE(AU$4,$A32),'Výsledková listina'!$R:$R,0),1))</f>
      </c>
      <c r="AW32" s="4"/>
      <c r="AX32" s="50">
        <f t="shared" si="9"/>
      </c>
      <c r="AY32" s="63"/>
      <c r="AZ32" s="17">
        <f>IF(ISNA(MATCH(CONCATENATE(AZ$4,$A32),'Výsledková listina'!$R:$R,0)),"",INDEX('Výsledková listina'!$C:$C,MATCH(CONCATENATE(AZ$4,$A32),'Výsledková listina'!$R:$R,0),1))</f>
      </c>
      <c r="BA32" s="52">
        <f>IF(ISNA(MATCH(CONCATENATE(AZ$4,$A32),'Výsledková listina'!$R:$R,0)),"",INDEX('Výsledková listina'!$T:$T,MATCH(CONCATENATE(AZ$4,$A32),'Výsledková listina'!$R:$R,0),1))</f>
      </c>
      <c r="BB32" s="4"/>
      <c r="BC32" s="50">
        <f t="shared" si="10"/>
      </c>
      <c r="BD32" s="63"/>
      <c r="BE32" s="17">
        <f>IF(ISNA(MATCH(CONCATENATE(BE$4,$A32),'Výsledková listina'!$R:$R,0)),"",INDEX('Výsledková listina'!$C:$C,MATCH(CONCATENATE(BE$4,$A32),'Výsledková listina'!$R:$R,0),1))</f>
      </c>
      <c r="BF32" s="52">
        <f>IF(ISNA(MATCH(CONCATENATE(BE$4,$A32),'Výsledková listina'!$R:$R,0)),"",INDEX('Výsledková listina'!$T:$T,MATCH(CONCATENATE(BE$4,$A32),'Výsledková listina'!$R:$R,0),1))</f>
      </c>
      <c r="BG32" s="4"/>
      <c r="BH32" s="50">
        <f t="shared" si="11"/>
      </c>
      <c r="BI32" s="63"/>
      <c r="BJ32" s="17">
        <f>IF(ISNA(MATCH(CONCATENATE(BJ$4,$A32),'Výsledková listina'!$R:$R,0)),"",INDEX('Výsledková listina'!$C:$C,MATCH(CONCATENATE(BJ$4,$A32),'Výsledková listina'!$R:$R,0),1))</f>
      </c>
      <c r="BK32" s="52">
        <f>IF(ISNA(MATCH(CONCATENATE(BJ$4,$A32),'Výsledková listina'!$R:$R,0)),"",INDEX('Výsledková listina'!$T:$T,MATCH(CONCATENATE(BJ$4,$A32),'Výsledková listina'!$R:$R,0),1))</f>
      </c>
      <c r="BL32" s="4"/>
      <c r="BM32" s="50">
        <f t="shared" si="12"/>
      </c>
      <c r="BN32" s="63"/>
      <c r="BO32" s="17">
        <f>IF(ISNA(MATCH(CONCATENATE(BO$4,$A32),'Výsledková listina'!$R:$R,0)),"",INDEX('Výsledková listina'!$C:$C,MATCH(CONCATENATE(BO$4,$A32),'Výsledková listina'!$R:$R,0),1))</f>
      </c>
      <c r="BP32" s="52">
        <f>IF(ISNA(MATCH(CONCATENATE(BO$4,$A32),'Výsledková listina'!$R:$R,0)),"",INDEX('Výsledková listina'!$T:$T,MATCH(CONCATENATE(BO$4,$A32),'Výsledková listina'!$R:$R,0),1))</f>
      </c>
      <c r="BQ32" s="4"/>
      <c r="BR32" s="50">
        <f t="shared" si="13"/>
      </c>
      <c r="BS32" s="63"/>
      <c r="BT32" s="17">
        <f>IF(ISNA(MATCH(CONCATENATE(BT$4,$A32),'Výsledková listina'!$R:$R,0)),"",INDEX('Výsledková listina'!$C:$C,MATCH(CONCATENATE(BT$4,$A32),'Výsledková listina'!$R:$R,0),1))</f>
      </c>
      <c r="BU32" s="52">
        <f>IF(ISNA(MATCH(CONCATENATE(BT$4,$A32),'Výsledková listina'!$R:$R,0)),"",INDEX('Výsledková listina'!$T:$T,MATCH(CONCATENATE(BT$4,$A32),'Výsledková listina'!$R:$R,0),1))</f>
      </c>
      <c r="BV32" s="4"/>
      <c r="BW32" s="50">
        <f t="shared" si="14"/>
      </c>
      <c r="BX32" s="63"/>
    </row>
    <row r="33" spans="1:76" s="10" customFormat="1" ht="34.5" customHeight="1">
      <c r="A33" s="5">
        <v>28</v>
      </c>
      <c r="B33" s="17">
        <f>IF(ISNA(MATCH(CONCATENATE(B$4,$A33),'Výsledková listina'!$R:$R,0)),"",INDEX('Výsledková listina'!$C:$C,MATCH(CONCATENATE(B$4,$A33),'Výsledková listina'!$R:$R,0),1))</f>
      </c>
      <c r="C33" s="52">
        <f>IF(ISNA(MATCH(CONCATENATE(B$4,$A33),'Výsledková listina'!$R:$R,0)),"",INDEX('Výsledková listina'!$T:$T,MATCH(CONCATENATE(B$4,$A33),'Výsledková listina'!$R:$R,0),1))</f>
      </c>
      <c r="D33" s="4"/>
      <c r="E33" s="50">
        <f t="shared" si="0"/>
      </c>
      <c r="F33" s="63"/>
      <c r="G33" s="17">
        <f>IF(ISNA(MATCH(CONCATENATE(G$4,$A33),'Výsledková listina'!$R:$R,0)),"",INDEX('Výsledková listina'!$C:$C,MATCH(CONCATENATE(G$4,$A33),'Výsledková listina'!$R:$R,0),1))</f>
      </c>
      <c r="H33" s="52">
        <f>IF(ISNA(MATCH(CONCATENATE(G$4,$A33),'Výsledková listina'!$R:$R,0)),"",INDEX('Výsledková listina'!$T:$T,MATCH(CONCATENATE(G$4,$A33),'Výsledková listina'!$R:$R,0),1))</f>
      </c>
      <c r="I33" s="4"/>
      <c r="J33" s="50">
        <f t="shared" si="1"/>
      </c>
      <c r="K33" s="63"/>
      <c r="L33" s="17">
        <f>IF(ISNA(MATCH(CONCATENATE(L$4,$A33),'Výsledková listina'!$R:$R,0)),"",INDEX('Výsledková listina'!$C:$C,MATCH(CONCATENATE(L$4,$A33),'Výsledková listina'!$R:$R,0),1))</f>
      </c>
      <c r="M33" s="52">
        <f>IF(ISNA(MATCH(CONCATENATE(L$4,$A33),'Výsledková listina'!$R:$R,0)),"",INDEX('Výsledková listina'!$T:$T,MATCH(CONCATENATE(L$4,$A33),'Výsledková listina'!$R:$R,0),1))</f>
      </c>
      <c r="N33" s="4"/>
      <c r="O33" s="50">
        <f t="shared" si="2"/>
      </c>
      <c r="P33" s="63"/>
      <c r="Q33" s="17">
        <f>IF(ISNA(MATCH(CONCATENATE(Q$4,$A33),'Výsledková listina'!$R:$R,0)),"",INDEX('Výsledková listina'!$C:$C,MATCH(CONCATENATE(Q$4,$A33),'Výsledková listina'!$R:$R,0),1))</f>
      </c>
      <c r="R33" s="52">
        <f>IF(ISNA(MATCH(CONCATENATE(Q$4,$A33),'Výsledková listina'!$R:$R,0)),"",INDEX('Výsledková listina'!$T:$T,MATCH(CONCATENATE(Q$4,$A33),'Výsledková listina'!$R:$R,0),1))</f>
      </c>
      <c r="S33" s="4"/>
      <c r="T33" s="50">
        <f t="shared" si="3"/>
      </c>
      <c r="U33" s="63"/>
      <c r="V33" s="17">
        <f>IF(ISNA(MATCH(CONCATENATE(V$4,$A33),'Výsledková listina'!$R:$R,0)),"",INDEX('Výsledková listina'!$C:$C,MATCH(CONCATENATE(V$4,$A33),'Výsledková listina'!$R:$R,0),1))</f>
      </c>
      <c r="W33" s="52">
        <f>IF(ISNA(MATCH(CONCATENATE(V$4,$A33),'Výsledková listina'!$R:$R,0)),"",INDEX('Výsledková listina'!$T:$T,MATCH(CONCATENATE(V$4,$A33),'Výsledková listina'!$R:$R,0),1))</f>
      </c>
      <c r="X33" s="4"/>
      <c r="Y33" s="50">
        <f t="shared" si="4"/>
      </c>
      <c r="Z33" s="63"/>
      <c r="AA33" s="17">
        <f>IF(ISNA(MATCH(CONCATENATE(AA$4,$A33),'Výsledková listina'!$R:$R,0)),"",INDEX('Výsledková listina'!$C:$C,MATCH(CONCATENATE(AA$4,$A33),'Výsledková listina'!$R:$R,0),1))</f>
      </c>
      <c r="AB33" s="52">
        <f>IF(ISNA(MATCH(CONCATENATE(AA$4,$A33),'Výsledková listina'!$R:$R,0)),"",INDEX('Výsledková listina'!$T:$T,MATCH(CONCATENATE(AA$4,$A33),'Výsledková listina'!$R:$R,0),1))</f>
      </c>
      <c r="AC33" s="4"/>
      <c r="AD33" s="50">
        <f t="shared" si="5"/>
      </c>
      <c r="AE33" s="63"/>
      <c r="AF33" s="17">
        <f>IF(ISNA(MATCH(CONCATENATE(AF$4,$A33),'Výsledková listina'!$R:$R,0)),"",INDEX('Výsledková listina'!$C:$C,MATCH(CONCATENATE(AF$4,$A33),'Výsledková listina'!$R:$R,0),1))</f>
      </c>
      <c r="AG33" s="52">
        <f>IF(ISNA(MATCH(CONCATENATE(AF$4,$A33),'Výsledková listina'!$R:$R,0)),"",INDEX('Výsledková listina'!$T:$T,MATCH(CONCATENATE(AF$4,$A33),'Výsledková listina'!$R:$R,0),1))</f>
      </c>
      <c r="AH33" s="4"/>
      <c r="AI33" s="50">
        <f t="shared" si="6"/>
      </c>
      <c r="AJ33" s="63"/>
      <c r="AK33" s="17">
        <f>IF(ISNA(MATCH(CONCATENATE(AK$4,$A33),'Výsledková listina'!$R:$R,0)),"",INDEX('Výsledková listina'!$C:$C,MATCH(CONCATENATE(AK$4,$A33),'Výsledková listina'!$R:$R,0),1))</f>
      </c>
      <c r="AL33" s="52">
        <f>IF(ISNA(MATCH(CONCATENATE(AK$4,$A33),'Výsledková listina'!$R:$R,0)),"",INDEX('Výsledková listina'!$T:$T,MATCH(CONCATENATE(AK$4,$A33),'Výsledková listina'!$R:$R,0),1))</f>
      </c>
      <c r="AM33" s="4"/>
      <c r="AN33" s="50">
        <f t="shared" si="7"/>
      </c>
      <c r="AO33" s="63"/>
      <c r="AP33" s="17">
        <f>IF(ISNA(MATCH(CONCATENATE(AP$4,$A33),'Výsledková listina'!$R:$R,0)),"",INDEX('Výsledková listina'!$C:$C,MATCH(CONCATENATE(AP$4,$A33),'Výsledková listina'!$R:$R,0),1))</f>
      </c>
      <c r="AQ33" s="52">
        <f>IF(ISNA(MATCH(CONCATENATE(AP$4,$A33),'Výsledková listina'!$R:$R,0)),"",INDEX('Výsledková listina'!$T:$T,MATCH(CONCATENATE(AP$4,$A33),'Výsledková listina'!$R:$R,0),1))</f>
      </c>
      <c r="AR33" s="4"/>
      <c r="AS33" s="50">
        <f t="shared" si="8"/>
      </c>
      <c r="AT33" s="63"/>
      <c r="AU33" s="17">
        <f>IF(ISNA(MATCH(CONCATENATE(AU$4,$A33),'Výsledková listina'!$R:$R,0)),"",INDEX('Výsledková listina'!$C:$C,MATCH(CONCATENATE(AU$4,$A33),'Výsledková listina'!$R:$R,0),1))</f>
      </c>
      <c r="AV33" s="52">
        <f>IF(ISNA(MATCH(CONCATENATE(AU$4,$A33),'Výsledková listina'!$R:$R,0)),"",INDEX('Výsledková listina'!$T:$T,MATCH(CONCATENATE(AU$4,$A33),'Výsledková listina'!$R:$R,0),1))</f>
      </c>
      <c r="AW33" s="4"/>
      <c r="AX33" s="50">
        <f t="shared" si="9"/>
      </c>
      <c r="AY33" s="63"/>
      <c r="AZ33" s="17">
        <f>IF(ISNA(MATCH(CONCATENATE(AZ$4,$A33),'Výsledková listina'!$R:$R,0)),"",INDEX('Výsledková listina'!$C:$C,MATCH(CONCATENATE(AZ$4,$A33),'Výsledková listina'!$R:$R,0),1))</f>
      </c>
      <c r="BA33" s="52">
        <f>IF(ISNA(MATCH(CONCATENATE(AZ$4,$A33),'Výsledková listina'!$R:$R,0)),"",INDEX('Výsledková listina'!$T:$T,MATCH(CONCATENATE(AZ$4,$A33),'Výsledková listina'!$R:$R,0),1))</f>
      </c>
      <c r="BB33" s="4"/>
      <c r="BC33" s="50">
        <f t="shared" si="10"/>
      </c>
      <c r="BD33" s="63"/>
      <c r="BE33" s="17">
        <f>IF(ISNA(MATCH(CONCATENATE(BE$4,$A33),'Výsledková listina'!$R:$R,0)),"",INDEX('Výsledková listina'!$C:$C,MATCH(CONCATENATE(BE$4,$A33),'Výsledková listina'!$R:$R,0),1))</f>
      </c>
      <c r="BF33" s="52">
        <f>IF(ISNA(MATCH(CONCATENATE(BE$4,$A33),'Výsledková listina'!$R:$R,0)),"",INDEX('Výsledková listina'!$T:$T,MATCH(CONCATENATE(BE$4,$A33),'Výsledková listina'!$R:$R,0),1))</f>
      </c>
      <c r="BG33" s="4"/>
      <c r="BH33" s="50">
        <f t="shared" si="11"/>
      </c>
      <c r="BI33" s="63"/>
      <c r="BJ33" s="17">
        <f>IF(ISNA(MATCH(CONCATENATE(BJ$4,$A33),'Výsledková listina'!$R:$R,0)),"",INDEX('Výsledková listina'!$C:$C,MATCH(CONCATENATE(BJ$4,$A33),'Výsledková listina'!$R:$R,0),1))</f>
      </c>
      <c r="BK33" s="52">
        <f>IF(ISNA(MATCH(CONCATENATE(BJ$4,$A33),'Výsledková listina'!$R:$R,0)),"",INDEX('Výsledková listina'!$T:$T,MATCH(CONCATENATE(BJ$4,$A33),'Výsledková listina'!$R:$R,0),1))</f>
      </c>
      <c r="BL33" s="4"/>
      <c r="BM33" s="50">
        <f t="shared" si="12"/>
      </c>
      <c r="BN33" s="63"/>
      <c r="BO33" s="17">
        <f>IF(ISNA(MATCH(CONCATENATE(BO$4,$A33),'Výsledková listina'!$R:$R,0)),"",INDEX('Výsledková listina'!$C:$C,MATCH(CONCATENATE(BO$4,$A33),'Výsledková listina'!$R:$R,0),1))</f>
      </c>
      <c r="BP33" s="52">
        <f>IF(ISNA(MATCH(CONCATENATE(BO$4,$A33),'Výsledková listina'!$R:$R,0)),"",INDEX('Výsledková listina'!$T:$T,MATCH(CONCATENATE(BO$4,$A33),'Výsledková listina'!$R:$R,0),1))</f>
      </c>
      <c r="BQ33" s="4"/>
      <c r="BR33" s="50">
        <f t="shared" si="13"/>
      </c>
      <c r="BS33" s="63"/>
      <c r="BT33" s="17">
        <f>IF(ISNA(MATCH(CONCATENATE(BT$4,$A33),'Výsledková listina'!$R:$R,0)),"",INDEX('Výsledková listina'!$C:$C,MATCH(CONCATENATE(BT$4,$A33),'Výsledková listina'!$R:$R,0),1))</f>
      </c>
      <c r="BU33" s="52">
        <f>IF(ISNA(MATCH(CONCATENATE(BT$4,$A33),'Výsledková listina'!$R:$R,0)),"",INDEX('Výsledková listina'!$T:$T,MATCH(CONCATENATE(BT$4,$A33),'Výsledková listina'!$R:$R,0),1))</f>
      </c>
      <c r="BV33" s="4"/>
      <c r="BW33" s="50">
        <f t="shared" si="14"/>
      </c>
      <c r="BX33" s="63"/>
    </row>
    <row r="34" spans="1:76" s="10" customFormat="1" ht="34.5" customHeight="1">
      <c r="A34" s="5">
        <v>29</v>
      </c>
      <c r="B34" s="17">
        <f>IF(ISNA(MATCH(CONCATENATE(B$4,$A34),'Výsledková listina'!$R:$R,0)),"",INDEX('Výsledková listina'!$C:$C,MATCH(CONCATENATE(B$4,$A34),'Výsledková listina'!$R:$R,0),1))</f>
      </c>
      <c r="C34" s="52">
        <f>IF(ISNA(MATCH(CONCATENATE(B$4,$A34),'Výsledková listina'!$R:$R,0)),"",INDEX('Výsledková listina'!$T:$T,MATCH(CONCATENATE(B$4,$A34),'Výsledková listina'!$R:$R,0),1))</f>
      </c>
      <c r="D34" s="4"/>
      <c r="E34" s="50">
        <f t="shared" si="0"/>
      </c>
      <c r="F34" s="63"/>
      <c r="G34" s="17">
        <f>IF(ISNA(MATCH(CONCATENATE(G$4,$A34),'Výsledková listina'!$R:$R,0)),"",INDEX('Výsledková listina'!$C:$C,MATCH(CONCATENATE(G$4,$A34),'Výsledková listina'!$R:$R,0),1))</f>
      </c>
      <c r="H34" s="52">
        <f>IF(ISNA(MATCH(CONCATENATE(G$4,$A34),'Výsledková listina'!$R:$R,0)),"",INDEX('Výsledková listina'!$T:$T,MATCH(CONCATENATE(G$4,$A34),'Výsledková listina'!$R:$R,0),1))</f>
      </c>
      <c r="I34" s="4"/>
      <c r="J34" s="50">
        <f t="shared" si="1"/>
      </c>
      <c r="K34" s="63"/>
      <c r="L34" s="17">
        <f>IF(ISNA(MATCH(CONCATENATE(L$4,$A34),'Výsledková listina'!$R:$R,0)),"",INDEX('Výsledková listina'!$C:$C,MATCH(CONCATENATE(L$4,$A34),'Výsledková listina'!$R:$R,0),1))</f>
      </c>
      <c r="M34" s="52">
        <f>IF(ISNA(MATCH(CONCATENATE(L$4,$A34),'Výsledková listina'!$R:$R,0)),"",INDEX('Výsledková listina'!$T:$T,MATCH(CONCATENATE(L$4,$A34),'Výsledková listina'!$R:$R,0),1))</f>
      </c>
      <c r="N34" s="4"/>
      <c r="O34" s="50">
        <f t="shared" si="2"/>
      </c>
      <c r="P34" s="63"/>
      <c r="Q34" s="17">
        <f>IF(ISNA(MATCH(CONCATENATE(Q$4,$A34),'Výsledková listina'!$R:$R,0)),"",INDEX('Výsledková listina'!$C:$C,MATCH(CONCATENATE(Q$4,$A34),'Výsledková listina'!$R:$R,0),1))</f>
      </c>
      <c r="R34" s="52">
        <f>IF(ISNA(MATCH(CONCATENATE(Q$4,$A34),'Výsledková listina'!$R:$R,0)),"",INDEX('Výsledková listina'!$T:$T,MATCH(CONCATENATE(Q$4,$A34),'Výsledková listina'!$R:$R,0),1))</f>
      </c>
      <c r="S34" s="4"/>
      <c r="T34" s="50">
        <f t="shared" si="3"/>
      </c>
      <c r="U34" s="63"/>
      <c r="V34" s="17">
        <f>IF(ISNA(MATCH(CONCATENATE(V$4,$A34),'Výsledková listina'!$R:$R,0)),"",INDEX('Výsledková listina'!$C:$C,MATCH(CONCATENATE(V$4,$A34),'Výsledková listina'!$R:$R,0),1))</f>
      </c>
      <c r="W34" s="52">
        <f>IF(ISNA(MATCH(CONCATENATE(V$4,$A34),'Výsledková listina'!$R:$R,0)),"",INDEX('Výsledková listina'!$T:$T,MATCH(CONCATENATE(V$4,$A34),'Výsledková listina'!$R:$R,0),1))</f>
      </c>
      <c r="X34" s="4"/>
      <c r="Y34" s="50">
        <f t="shared" si="4"/>
      </c>
      <c r="Z34" s="63"/>
      <c r="AA34" s="17">
        <f>IF(ISNA(MATCH(CONCATENATE(AA$4,$A34),'Výsledková listina'!$R:$R,0)),"",INDEX('Výsledková listina'!$C:$C,MATCH(CONCATENATE(AA$4,$A34),'Výsledková listina'!$R:$R,0),1))</f>
      </c>
      <c r="AB34" s="52">
        <f>IF(ISNA(MATCH(CONCATENATE(AA$4,$A34),'Výsledková listina'!$R:$R,0)),"",INDEX('Výsledková listina'!$T:$T,MATCH(CONCATENATE(AA$4,$A34),'Výsledková listina'!$R:$R,0),1))</f>
      </c>
      <c r="AC34" s="4"/>
      <c r="AD34" s="50">
        <f t="shared" si="5"/>
      </c>
      <c r="AE34" s="63"/>
      <c r="AF34" s="17">
        <f>IF(ISNA(MATCH(CONCATENATE(AF$4,$A34),'Výsledková listina'!$R:$R,0)),"",INDEX('Výsledková listina'!$C:$C,MATCH(CONCATENATE(AF$4,$A34),'Výsledková listina'!$R:$R,0),1))</f>
      </c>
      <c r="AG34" s="52">
        <f>IF(ISNA(MATCH(CONCATENATE(AF$4,$A34),'Výsledková listina'!$R:$R,0)),"",INDEX('Výsledková listina'!$T:$T,MATCH(CONCATENATE(AF$4,$A34),'Výsledková listina'!$R:$R,0),1))</f>
      </c>
      <c r="AH34" s="4"/>
      <c r="AI34" s="50">
        <f t="shared" si="6"/>
      </c>
      <c r="AJ34" s="63"/>
      <c r="AK34" s="17">
        <f>IF(ISNA(MATCH(CONCATENATE(AK$4,$A34),'Výsledková listina'!$R:$R,0)),"",INDEX('Výsledková listina'!$C:$C,MATCH(CONCATENATE(AK$4,$A34),'Výsledková listina'!$R:$R,0),1))</f>
      </c>
      <c r="AL34" s="52">
        <f>IF(ISNA(MATCH(CONCATENATE(AK$4,$A34),'Výsledková listina'!$R:$R,0)),"",INDEX('Výsledková listina'!$T:$T,MATCH(CONCATENATE(AK$4,$A34),'Výsledková listina'!$R:$R,0),1))</f>
      </c>
      <c r="AM34" s="4"/>
      <c r="AN34" s="50">
        <f t="shared" si="7"/>
      </c>
      <c r="AO34" s="63"/>
      <c r="AP34" s="17">
        <f>IF(ISNA(MATCH(CONCATENATE(AP$4,$A34),'Výsledková listina'!$R:$R,0)),"",INDEX('Výsledková listina'!$C:$C,MATCH(CONCATENATE(AP$4,$A34),'Výsledková listina'!$R:$R,0),1))</f>
      </c>
      <c r="AQ34" s="52">
        <f>IF(ISNA(MATCH(CONCATENATE(AP$4,$A34),'Výsledková listina'!$R:$R,0)),"",INDEX('Výsledková listina'!$T:$T,MATCH(CONCATENATE(AP$4,$A34),'Výsledková listina'!$R:$R,0),1))</f>
      </c>
      <c r="AR34" s="4"/>
      <c r="AS34" s="50">
        <f t="shared" si="8"/>
      </c>
      <c r="AT34" s="63"/>
      <c r="AU34" s="17">
        <f>IF(ISNA(MATCH(CONCATENATE(AU$4,$A34),'Výsledková listina'!$R:$R,0)),"",INDEX('Výsledková listina'!$C:$C,MATCH(CONCATENATE(AU$4,$A34),'Výsledková listina'!$R:$R,0),1))</f>
      </c>
      <c r="AV34" s="52">
        <f>IF(ISNA(MATCH(CONCATENATE(AU$4,$A34),'Výsledková listina'!$R:$R,0)),"",INDEX('Výsledková listina'!$T:$T,MATCH(CONCATENATE(AU$4,$A34),'Výsledková listina'!$R:$R,0),1))</f>
      </c>
      <c r="AW34" s="4"/>
      <c r="AX34" s="50">
        <f t="shared" si="9"/>
      </c>
      <c r="AY34" s="63"/>
      <c r="AZ34" s="17">
        <f>IF(ISNA(MATCH(CONCATENATE(AZ$4,$A34),'Výsledková listina'!$R:$R,0)),"",INDEX('Výsledková listina'!$C:$C,MATCH(CONCATENATE(AZ$4,$A34),'Výsledková listina'!$R:$R,0),1))</f>
      </c>
      <c r="BA34" s="52">
        <f>IF(ISNA(MATCH(CONCATENATE(AZ$4,$A34),'Výsledková listina'!$R:$R,0)),"",INDEX('Výsledková listina'!$T:$T,MATCH(CONCATENATE(AZ$4,$A34),'Výsledková listina'!$R:$R,0),1))</f>
      </c>
      <c r="BB34" s="4"/>
      <c r="BC34" s="50">
        <f t="shared" si="10"/>
      </c>
      <c r="BD34" s="63"/>
      <c r="BE34" s="17">
        <f>IF(ISNA(MATCH(CONCATENATE(BE$4,$A34),'Výsledková listina'!$R:$R,0)),"",INDEX('Výsledková listina'!$C:$C,MATCH(CONCATENATE(BE$4,$A34),'Výsledková listina'!$R:$R,0),1))</f>
      </c>
      <c r="BF34" s="52">
        <f>IF(ISNA(MATCH(CONCATENATE(BE$4,$A34),'Výsledková listina'!$R:$R,0)),"",INDEX('Výsledková listina'!$T:$T,MATCH(CONCATENATE(BE$4,$A34),'Výsledková listina'!$R:$R,0),1))</f>
      </c>
      <c r="BG34" s="4"/>
      <c r="BH34" s="50">
        <f t="shared" si="11"/>
      </c>
      <c r="BI34" s="63"/>
      <c r="BJ34" s="17">
        <f>IF(ISNA(MATCH(CONCATENATE(BJ$4,$A34),'Výsledková listina'!$R:$R,0)),"",INDEX('Výsledková listina'!$C:$C,MATCH(CONCATENATE(BJ$4,$A34),'Výsledková listina'!$R:$R,0),1))</f>
      </c>
      <c r="BK34" s="52">
        <f>IF(ISNA(MATCH(CONCATENATE(BJ$4,$A34),'Výsledková listina'!$R:$R,0)),"",INDEX('Výsledková listina'!$T:$T,MATCH(CONCATENATE(BJ$4,$A34),'Výsledková listina'!$R:$R,0),1))</f>
      </c>
      <c r="BL34" s="4"/>
      <c r="BM34" s="50">
        <f t="shared" si="12"/>
      </c>
      <c r="BN34" s="63"/>
      <c r="BO34" s="17">
        <f>IF(ISNA(MATCH(CONCATENATE(BO$4,$A34),'Výsledková listina'!$R:$R,0)),"",INDEX('Výsledková listina'!$C:$C,MATCH(CONCATENATE(BO$4,$A34),'Výsledková listina'!$R:$R,0),1))</f>
      </c>
      <c r="BP34" s="52">
        <f>IF(ISNA(MATCH(CONCATENATE(BO$4,$A34),'Výsledková listina'!$R:$R,0)),"",INDEX('Výsledková listina'!$T:$T,MATCH(CONCATENATE(BO$4,$A34),'Výsledková listina'!$R:$R,0),1))</f>
      </c>
      <c r="BQ34" s="4"/>
      <c r="BR34" s="50">
        <f t="shared" si="13"/>
      </c>
      <c r="BS34" s="63"/>
      <c r="BT34" s="17">
        <f>IF(ISNA(MATCH(CONCATENATE(BT$4,$A34),'Výsledková listina'!$R:$R,0)),"",INDEX('Výsledková listina'!$C:$C,MATCH(CONCATENATE(BT$4,$A34),'Výsledková listina'!$R:$R,0),1))</f>
      </c>
      <c r="BU34" s="52">
        <f>IF(ISNA(MATCH(CONCATENATE(BT$4,$A34),'Výsledková listina'!$R:$R,0)),"",INDEX('Výsledková listina'!$T:$T,MATCH(CONCATENATE(BT$4,$A34),'Výsledková listina'!$R:$R,0),1))</f>
      </c>
      <c r="BV34" s="4"/>
      <c r="BW34" s="50">
        <f t="shared" si="14"/>
      </c>
      <c r="BX34" s="63"/>
    </row>
    <row r="35" spans="1:76" s="10" customFormat="1" ht="34.5" customHeight="1" thickBot="1">
      <c r="A35" s="6">
        <v>30</v>
      </c>
      <c r="B35" s="18">
        <f>IF(ISNA(MATCH(CONCATENATE(B$4,$A35),'Výsledková listina'!$R:$R,0)),"",INDEX('Výsledková listina'!$C:$C,MATCH(CONCATENATE(B$4,$A35),'Výsledková listina'!$R:$R,0),1))</f>
      </c>
      <c r="C35" s="53">
        <f>IF(ISNA(MATCH(CONCATENATE(B$4,$A35),'Výsledková listina'!$R:$R,0)),"",INDEX('Výsledková listina'!$T:$T,MATCH(CONCATENATE(B$4,$A35),'Výsledková listina'!$R:$R,0),1))</f>
      </c>
      <c r="D35" s="7"/>
      <c r="E35" s="51">
        <f t="shared" si="0"/>
      </c>
      <c r="F35" s="64"/>
      <c r="G35" s="18">
        <f>IF(ISNA(MATCH(CONCATENATE(G$4,$A35),'Výsledková listina'!$R:$R,0)),"",INDEX('Výsledková listina'!$C:$C,MATCH(CONCATENATE(G$4,$A35),'Výsledková listina'!$R:$R,0),1))</f>
      </c>
      <c r="H35" s="53">
        <f>IF(ISNA(MATCH(CONCATENATE(G$4,$A35),'Výsledková listina'!$R:$R,0)),"",INDEX('Výsledková listina'!$T:$T,MATCH(CONCATENATE(G$4,$A35),'Výsledková listina'!$R:$R,0),1))</f>
      </c>
      <c r="I35" s="7"/>
      <c r="J35" s="51">
        <f t="shared" si="1"/>
      </c>
      <c r="K35" s="64"/>
      <c r="L35" s="18">
        <f>IF(ISNA(MATCH(CONCATENATE(L$4,$A35),'Výsledková listina'!$R:$R,0)),"",INDEX('Výsledková listina'!$C:$C,MATCH(CONCATENATE(L$4,$A35),'Výsledková listina'!$R:$R,0),1))</f>
      </c>
      <c r="M35" s="53">
        <f>IF(ISNA(MATCH(CONCATENATE(L$4,$A35),'Výsledková listina'!$R:$R,0)),"",INDEX('Výsledková listina'!$T:$T,MATCH(CONCATENATE(L$4,$A35),'Výsledková listina'!$R:$R,0),1))</f>
      </c>
      <c r="N35" s="7"/>
      <c r="O35" s="51">
        <f t="shared" si="2"/>
      </c>
      <c r="P35" s="64"/>
      <c r="Q35" s="18">
        <f>IF(ISNA(MATCH(CONCATENATE(Q$4,$A35),'Výsledková listina'!$R:$R,0)),"",INDEX('Výsledková listina'!$C:$C,MATCH(CONCATENATE(Q$4,$A35),'Výsledková listina'!$R:$R,0),1))</f>
      </c>
      <c r="R35" s="53">
        <f>IF(ISNA(MATCH(CONCATENATE(Q$4,$A35),'Výsledková listina'!$R:$R,0)),"",INDEX('Výsledková listina'!$T:$T,MATCH(CONCATENATE(Q$4,$A35),'Výsledková listina'!$R:$R,0),1))</f>
      </c>
      <c r="S35" s="7"/>
      <c r="T35" s="51">
        <f t="shared" si="3"/>
      </c>
      <c r="U35" s="64"/>
      <c r="V35" s="18">
        <f>IF(ISNA(MATCH(CONCATENATE(V$4,$A35),'Výsledková listina'!$R:$R,0)),"",INDEX('Výsledková listina'!$C:$C,MATCH(CONCATENATE(V$4,$A35),'Výsledková listina'!$R:$R,0),1))</f>
      </c>
      <c r="W35" s="53">
        <f>IF(ISNA(MATCH(CONCATENATE(V$4,$A35),'Výsledková listina'!$R:$R,0)),"",INDEX('Výsledková listina'!$T:$T,MATCH(CONCATENATE(V$4,$A35),'Výsledková listina'!$R:$R,0),1))</f>
      </c>
      <c r="X35" s="7"/>
      <c r="Y35" s="51">
        <f t="shared" si="4"/>
      </c>
      <c r="Z35" s="64"/>
      <c r="AA35" s="18">
        <f>IF(ISNA(MATCH(CONCATENATE(AA$4,$A35),'Výsledková listina'!$R:$R,0)),"",INDEX('Výsledková listina'!$C:$C,MATCH(CONCATENATE(AA$4,$A35),'Výsledková listina'!$R:$R,0),1))</f>
      </c>
      <c r="AB35" s="53">
        <f>IF(ISNA(MATCH(CONCATENATE(AA$4,$A35),'Výsledková listina'!$R:$R,0)),"",INDEX('Výsledková listina'!$T:$T,MATCH(CONCATENATE(AA$4,$A35),'Výsledková listina'!$R:$R,0),1))</f>
      </c>
      <c r="AC35" s="7"/>
      <c r="AD35" s="51">
        <f t="shared" si="5"/>
      </c>
      <c r="AE35" s="64"/>
      <c r="AF35" s="18">
        <f>IF(ISNA(MATCH(CONCATENATE(AF$4,$A35),'Výsledková listina'!$R:$R,0)),"",INDEX('Výsledková listina'!$C:$C,MATCH(CONCATENATE(AF$4,$A35),'Výsledková listina'!$R:$R,0),1))</f>
      </c>
      <c r="AG35" s="53">
        <f>IF(ISNA(MATCH(CONCATENATE(AF$4,$A35),'Výsledková listina'!$R:$R,0)),"",INDEX('Výsledková listina'!$T:$T,MATCH(CONCATENATE(AF$4,$A35),'Výsledková listina'!$R:$R,0),1))</f>
      </c>
      <c r="AH35" s="7"/>
      <c r="AI35" s="51">
        <f t="shared" si="6"/>
      </c>
      <c r="AJ35" s="64"/>
      <c r="AK35" s="18">
        <f>IF(ISNA(MATCH(CONCATENATE(AK$4,$A35),'Výsledková listina'!$R:$R,0)),"",INDEX('Výsledková listina'!$C:$C,MATCH(CONCATENATE(AK$4,$A35),'Výsledková listina'!$R:$R,0),1))</f>
      </c>
      <c r="AL35" s="53">
        <f>IF(ISNA(MATCH(CONCATENATE(AK$4,$A35),'Výsledková listina'!$R:$R,0)),"",INDEX('Výsledková listina'!$T:$T,MATCH(CONCATENATE(AK$4,$A35),'Výsledková listina'!$R:$R,0),1))</f>
      </c>
      <c r="AM35" s="7"/>
      <c r="AN35" s="51">
        <f t="shared" si="7"/>
      </c>
      <c r="AO35" s="64"/>
      <c r="AP35" s="18">
        <f>IF(ISNA(MATCH(CONCATENATE(AP$4,$A35),'Výsledková listina'!$R:$R,0)),"",INDEX('Výsledková listina'!$C:$C,MATCH(CONCATENATE(AP$4,$A35),'Výsledková listina'!$R:$R,0),1))</f>
      </c>
      <c r="AQ35" s="53">
        <f>IF(ISNA(MATCH(CONCATENATE(AP$4,$A35),'Výsledková listina'!$R:$R,0)),"",INDEX('Výsledková listina'!$T:$T,MATCH(CONCATENATE(AP$4,$A35),'Výsledková listina'!$R:$R,0),1))</f>
      </c>
      <c r="AR35" s="7"/>
      <c r="AS35" s="51">
        <f t="shared" si="8"/>
      </c>
      <c r="AT35" s="64"/>
      <c r="AU35" s="18">
        <f>IF(ISNA(MATCH(CONCATENATE(AU$4,$A35),'Výsledková listina'!$R:$R,0)),"",INDEX('Výsledková listina'!$C:$C,MATCH(CONCATENATE(AU$4,$A35),'Výsledková listina'!$R:$R,0),1))</f>
      </c>
      <c r="AV35" s="53">
        <f>IF(ISNA(MATCH(CONCATENATE(AU$4,$A35),'Výsledková listina'!$R:$R,0)),"",INDEX('Výsledková listina'!$T:$T,MATCH(CONCATENATE(AU$4,$A35),'Výsledková listina'!$R:$R,0),1))</f>
      </c>
      <c r="AW35" s="7"/>
      <c r="AX35" s="51">
        <f t="shared" si="9"/>
      </c>
      <c r="AY35" s="64"/>
      <c r="AZ35" s="18">
        <f>IF(ISNA(MATCH(CONCATENATE(AZ$4,$A35),'Výsledková listina'!$R:$R,0)),"",INDEX('Výsledková listina'!$C:$C,MATCH(CONCATENATE(AZ$4,$A35),'Výsledková listina'!$R:$R,0),1))</f>
      </c>
      <c r="BA35" s="53">
        <f>IF(ISNA(MATCH(CONCATENATE(AZ$4,$A35),'Výsledková listina'!$R:$R,0)),"",INDEX('Výsledková listina'!$T:$T,MATCH(CONCATENATE(AZ$4,$A35),'Výsledková listina'!$R:$R,0),1))</f>
      </c>
      <c r="BB35" s="7"/>
      <c r="BC35" s="51">
        <f t="shared" si="10"/>
      </c>
      <c r="BD35" s="64"/>
      <c r="BE35" s="18">
        <f>IF(ISNA(MATCH(CONCATENATE(BE$4,$A35),'Výsledková listina'!$R:$R,0)),"",INDEX('Výsledková listina'!$C:$C,MATCH(CONCATENATE(BE$4,$A35),'Výsledková listina'!$R:$R,0),1))</f>
      </c>
      <c r="BF35" s="53">
        <f>IF(ISNA(MATCH(CONCATENATE(BE$4,$A35),'Výsledková listina'!$R:$R,0)),"",INDEX('Výsledková listina'!$T:$T,MATCH(CONCATENATE(BE$4,$A35),'Výsledková listina'!$R:$R,0),1))</f>
      </c>
      <c r="BG35" s="7"/>
      <c r="BH35" s="51">
        <f t="shared" si="11"/>
      </c>
      <c r="BI35" s="64"/>
      <c r="BJ35" s="18">
        <f>IF(ISNA(MATCH(CONCATENATE(BJ$4,$A35),'Výsledková listina'!$R:$R,0)),"",INDEX('Výsledková listina'!$C:$C,MATCH(CONCATENATE(BJ$4,$A35),'Výsledková listina'!$R:$R,0),1))</f>
      </c>
      <c r="BK35" s="53">
        <f>IF(ISNA(MATCH(CONCATENATE(BJ$4,$A35),'Výsledková listina'!$R:$R,0)),"",INDEX('Výsledková listina'!$T:$T,MATCH(CONCATENATE(BJ$4,$A35),'Výsledková listina'!$R:$R,0),1))</f>
      </c>
      <c r="BL35" s="7"/>
      <c r="BM35" s="51">
        <f t="shared" si="12"/>
      </c>
      <c r="BN35" s="64"/>
      <c r="BO35" s="18">
        <f>IF(ISNA(MATCH(CONCATENATE(BO$4,$A35),'Výsledková listina'!$R:$R,0)),"",INDEX('Výsledková listina'!$C:$C,MATCH(CONCATENATE(BO$4,$A35),'Výsledková listina'!$R:$R,0),1))</f>
      </c>
      <c r="BP35" s="53">
        <f>IF(ISNA(MATCH(CONCATENATE(BO$4,$A35),'Výsledková listina'!$R:$R,0)),"",INDEX('Výsledková listina'!$T:$T,MATCH(CONCATENATE(BO$4,$A35),'Výsledková listina'!$R:$R,0),1))</f>
      </c>
      <c r="BQ35" s="7"/>
      <c r="BR35" s="51">
        <f t="shared" si="13"/>
      </c>
      <c r="BS35" s="64"/>
      <c r="BT35" s="18">
        <f>IF(ISNA(MATCH(CONCATENATE(BT$4,$A35),'Výsledková listina'!$R:$R,0)),"",INDEX('Výsledková listina'!$C:$C,MATCH(CONCATENATE(BT$4,$A35),'Výsledková listina'!$R:$R,0),1))</f>
      </c>
      <c r="BU35" s="53">
        <f>IF(ISNA(MATCH(CONCATENATE(BT$4,$A35),'Výsledková listina'!$R:$R,0)),"",INDEX('Výsledková listina'!$T:$T,MATCH(CONCATENATE(BT$4,$A35),'Výsledková listina'!$R:$R,0),1))</f>
      </c>
      <c r="BV35" s="7"/>
      <c r="BW35" s="51">
        <f t="shared" si="14"/>
      </c>
      <c r="BX35" s="64"/>
    </row>
    <row r="37" spans="2:73" ht="1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">
      <c r="B38" s="15"/>
      <c r="C38" s="15"/>
    </row>
  </sheetData>
  <sheetProtection sheet="1" formatColumns="0" formatRows="0" insertColumns="0" insertRows="0" selectLockedCells="1" autoFilter="0"/>
  <mergeCells count="61">
    <mergeCell ref="A3:A5"/>
    <mergeCell ref="B3:F3"/>
    <mergeCell ref="B4:F4"/>
    <mergeCell ref="G3:K3"/>
    <mergeCell ref="G4:K4"/>
    <mergeCell ref="AK3:AO3"/>
    <mergeCell ref="AK4:AO4"/>
    <mergeCell ref="V3:Z3"/>
    <mergeCell ref="V4:Z4"/>
    <mergeCell ref="AA3:AE3"/>
    <mergeCell ref="AA4:AE4"/>
    <mergeCell ref="AF3:AJ3"/>
    <mergeCell ref="AF4:AJ4"/>
    <mergeCell ref="Q4:U4"/>
    <mergeCell ref="L3:P3"/>
    <mergeCell ref="L4:P4"/>
    <mergeCell ref="Q3:U3"/>
    <mergeCell ref="V1:Z1"/>
    <mergeCell ref="V2:Z2"/>
    <mergeCell ref="B1:F1"/>
    <mergeCell ref="B2:F2"/>
    <mergeCell ref="G1:K1"/>
    <mergeCell ref="G2:K2"/>
    <mergeCell ref="Q1:U1"/>
    <mergeCell ref="Q2:U2"/>
    <mergeCell ref="L1:P1"/>
    <mergeCell ref="L2:P2"/>
    <mergeCell ref="AK1:AO1"/>
    <mergeCell ref="AK2:AO2"/>
    <mergeCell ref="AA1:AE1"/>
    <mergeCell ref="AA2:AE2"/>
    <mergeCell ref="AF1:AJ1"/>
    <mergeCell ref="AF2:AJ2"/>
    <mergeCell ref="BJ1:BN1"/>
    <mergeCell ref="BJ2:BN2"/>
    <mergeCell ref="AP1:AT1"/>
    <mergeCell ref="AP2:AT2"/>
    <mergeCell ref="AP3:AT3"/>
    <mergeCell ref="AP4:AT4"/>
    <mergeCell ref="AU1:AY1"/>
    <mergeCell ref="AU2:AY2"/>
    <mergeCell ref="AU3:AY3"/>
    <mergeCell ref="AU4:AY4"/>
    <mergeCell ref="AZ3:BD3"/>
    <mergeCell ref="AZ4:BD4"/>
    <mergeCell ref="BE1:BI1"/>
    <mergeCell ref="BE2:BI2"/>
    <mergeCell ref="BE3:BI3"/>
    <mergeCell ref="BE4:BI4"/>
    <mergeCell ref="AZ1:BD1"/>
    <mergeCell ref="AZ2:BD2"/>
    <mergeCell ref="BJ3:BN3"/>
    <mergeCell ref="BJ4:BN4"/>
    <mergeCell ref="BT1:BX1"/>
    <mergeCell ref="BT2:BX2"/>
    <mergeCell ref="BT3:BX3"/>
    <mergeCell ref="BT4:BX4"/>
    <mergeCell ref="BO3:BS3"/>
    <mergeCell ref="BO4:BS4"/>
    <mergeCell ref="BO1:BS1"/>
    <mergeCell ref="BO2:BS2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BX38"/>
  <sheetViews>
    <sheetView showGridLines="0" view="pageBreakPreview" zoomScaleNormal="75" zoomScaleSheetLayoutView="100" zoomScalePageLayoutView="0" workbookViewId="0" topLeftCell="A3">
      <pane xSplit="1" ySplit="3" topLeftCell="B6" activePane="bottomRight" state="frozen"/>
      <selection pane="topLeft" activeCell="A15" sqref="A15:IV25"/>
      <selection pane="topRight" activeCell="A15" sqref="A15:IV25"/>
      <selection pane="bottomLeft" activeCell="A15" sqref="A15:IV25"/>
      <selection pane="bottomRight" activeCell="D15" sqref="D15"/>
    </sheetView>
  </sheetViews>
  <sheetFormatPr defaultColWidth="5.375" defaultRowHeight="12.75"/>
  <cols>
    <col min="1" max="1" width="6.50390625" style="11" customWidth="1"/>
    <col min="2" max="2" width="25.625" style="16" customWidth="1"/>
    <col min="3" max="3" width="30.625" style="16" customWidth="1"/>
    <col min="4" max="4" width="10.625" style="14" customWidth="1"/>
    <col min="5" max="5" width="7.125" style="8" customWidth="1"/>
    <col min="6" max="6" width="15.625" style="14" customWidth="1"/>
    <col min="7" max="7" width="25.625" style="16" customWidth="1"/>
    <col min="8" max="8" width="30.625" style="16" customWidth="1"/>
    <col min="9" max="9" width="10.625" style="14" customWidth="1"/>
    <col min="10" max="10" width="7.125" style="8" customWidth="1"/>
    <col min="11" max="11" width="15.625" style="14" customWidth="1"/>
    <col min="12" max="12" width="25.625" style="16" customWidth="1"/>
    <col min="13" max="13" width="30.625" style="16" customWidth="1"/>
    <col min="14" max="14" width="10.625" style="14" customWidth="1"/>
    <col min="15" max="15" width="6.625" style="8" customWidth="1"/>
    <col min="16" max="16" width="15.625" style="14" customWidth="1"/>
    <col min="17" max="17" width="25.625" style="16" customWidth="1"/>
    <col min="18" max="18" width="30.625" style="16" customWidth="1"/>
    <col min="19" max="19" width="10.625" style="14" customWidth="1"/>
    <col min="20" max="20" width="6.625" style="8" customWidth="1"/>
    <col min="21" max="21" width="15.625" style="14" customWidth="1"/>
    <col min="22" max="22" width="25.625" style="16" customWidth="1"/>
    <col min="23" max="23" width="30.625" style="16" customWidth="1"/>
    <col min="24" max="24" width="10.625" style="14" customWidth="1"/>
    <col min="25" max="25" width="6.625" style="8" customWidth="1"/>
    <col min="26" max="26" width="15.625" style="14" customWidth="1"/>
    <col min="27" max="27" width="25.625" style="16" customWidth="1"/>
    <col min="28" max="28" width="30.625" style="16" customWidth="1"/>
    <col min="29" max="29" width="10.625" style="14" customWidth="1"/>
    <col min="30" max="30" width="6.625" style="8" customWidth="1"/>
    <col min="31" max="31" width="15.625" style="14" customWidth="1"/>
    <col min="32" max="32" width="25.625" style="16" customWidth="1"/>
    <col min="33" max="33" width="30.625" style="16" customWidth="1"/>
    <col min="34" max="34" width="10.625" style="14" customWidth="1"/>
    <col min="35" max="35" width="6.625" style="8" customWidth="1"/>
    <col min="36" max="36" width="15.625" style="14" customWidth="1"/>
    <col min="37" max="37" width="25.625" style="16" customWidth="1"/>
    <col min="38" max="38" width="30.625" style="16" customWidth="1"/>
    <col min="39" max="39" width="10.625" style="14" customWidth="1"/>
    <col min="40" max="40" width="6.625" style="8" customWidth="1"/>
    <col min="41" max="41" width="15.625" style="14" customWidth="1"/>
    <col min="42" max="42" width="25.625" style="16" customWidth="1"/>
    <col min="43" max="43" width="30.625" style="16" customWidth="1"/>
    <col min="44" max="44" width="10.625" style="14" customWidth="1"/>
    <col min="45" max="45" width="6.625" style="8" customWidth="1"/>
    <col min="46" max="46" width="15.625" style="14" customWidth="1"/>
    <col min="47" max="47" width="25.625" style="16" customWidth="1"/>
    <col min="48" max="48" width="30.625" style="16" customWidth="1"/>
    <col min="49" max="49" width="10.625" style="14" customWidth="1"/>
    <col min="50" max="50" width="6.625" style="8" customWidth="1"/>
    <col min="51" max="51" width="15.625" style="14" customWidth="1"/>
    <col min="52" max="52" width="25.625" style="16" customWidth="1"/>
    <col min="53" max="53" width="30.625" style="16" customWidth="1"/>
    <col min="54" max="54" width="10.625" style="14" customWidth="1"/>
    <col min="55" max="55" width="6.625" style="8" customWidth="1"/>
    <col min="56" max="56" width="15.625" style="14" customWidth="1"/>
    <col min="57" max="57" width="25.625" style="16" customWidth="1"/>
    <col min="58" max="58" width="30.625" style="16" customWidth="1"/>
    <col min="59" max="59" width="10.625" style="14" customWidth="1"/>
    <col min="60" max="60" width="6.625" style="8" customWidth="1"/>
    <col min="61" max="61" width="15.625" style="14" customWidth="1"/>
    <col min="62" max="62" width="25.625" style="16" customWidth="1"/>
    <col min="63" max="63" width="30.625" style="16" customWidth="1"/>
    <col min="64" max="64" width="10.625" style="14" customWidth="1"/>
    <col min="65" max="65" width="6.625" style="8" customWidth="1"/>
    <col min="66" max="66" width="15.625" style="14" customWidth="1"/>
    <col min="67" max="67" width="25.625" style="16" customWidth="1"/>
    <col min="68" max="68" width="30.625" style="16" customWidth="1"/>
    <col min="69" max="69" width="10.625" style="14" customWidth="1"/>
    <col min="70" max="70" width="6.625" style="8" customWidth="1"/>
    <col min="71" max="71" width="15.625" style="14" customWidth="1"/>
    <col min="72" max="72" width="25.625" style="16" customWidth="1"/>
    <col min="73" max="73" width="30.625" style="16" customWidth="1"/>
    <col min="74" max="74" width="10.625" style="14" customWidth="1"/>
    <col min="75" max="75" width="6.625" style="8" customWidth="1"/>
    <col min="76" max="76" width="15.625" style="14" customWidth="1"/>
    <col min="77" max="16384" width="5.375" style="14" customWidth="1"/>
  </cols>
  <sheetData>
    <row r="1" spans="1:76" ht="15">
      <c r="A1" s="57"/>
      <c r="B1" s="192" t="str">
        <f>CONCATENATE('Základní list'!$E$4)</f>
        <v>Pohárový závod</v>
      </c>
      <c r="C1" s="192"/>
      <c r="D1" s="192"/>
      <c r="E1" s="192"/>
      <c r="F1" s="192"/>
      <c r="G1" s="192" t="str">
        <f>CONCATENATE('Základní list'!$E$4)</f>
        <v>Pohárový závod</v>
      </c>
      <c r="H1" s="192"/>
      <c r="I1" s="192"/>
      <c r="J1" s="192"/>
      <c r="K1" s="192"/>
      <c r="L1" s="192" t="str">
        <f>CONCATENATE('Základní list'!$E$4)</f>
        <v>Pohárový závod</v>
      </c>
      <c r="M1" s="192"/>
      <c r="N1" s="192"/>
      <c r="O1" s="192"/>
      <c r="P1" s="192"/>
      <c r="Q1" s="192" t="str">
        <f>CONCATENATE('Základní list'!$E$4)</f>
        <v>Pohárový závod</v>
      </c>
      <c r="R1" s="192"/>
      <c r="S1" s="192"/>
      <c r="T1" s="192"/>
      <c r="U1" s="192"/>
      <c r="V1" s="192" t="str">
        <f>CONCATENATE('Základní list'!$E$4)</f>
        <v>Pohárový závod</v>
      </c>
      <c r="W1" s="192"/>
      <c r="X1" s="192"/>
      <c r="Y1" s="192"/>
      <c r="Z1" s="192"/>
      <c r="AA1" s="192" t="str">
        <f>CONCATENATE('Základní list'!$E$4)</f>
        <v>Pohárový závod</v>
      </c>
      <c r="AB1" s="192"/>
      <c r="AC1" s="192"/>
      <c r="AD1" s="192"/>
      <c r="AE1" s="192"/>
      <c r="AF1" s="192" t="str">
        <f>CONCATENATE('Základní list'!$E$4)</f>
        <v>Pohárový závod</v>
      </c>
      <c r="AG1" s="192"/>
      <c r="AH1" s="192"/>
      <c r="AI1" s="192"/>
      <c r="AJ1" s="192"/>
      <c r="AK1" s="192" t="str">
        <f>CONCATENATE('Základní list'!$E$4)</f>
        <v>Pohárový závod</v>
      </c>
      <c r="AL1" s="192"/>
      <c r="AM1" s="192"/>
      <c r="AN1" s="192"/>
      <c r="AO1" s="192"/>
      <c r="AP1" s="192" t="str">
        <f>CONCATENATE('Základní list'!$E$4)</f>
        <v>Pohárový závod</v>
      </c>
      <c r="AQ1" s="192"/>
      <c r="AR1" s="192"/>
      <c r="AS1" s="192"/>
      <c r="AT1" s="192"/>
      <c r="AU1" s="192" t="str">
        <f>CONCATENATE('Základní list'!$E$4)</f>
        <v>Pohárový závod</v>
      </c>
      <c r="AV1" s="192"/>
      <c r="AW1" s="192"/>
      <c r="AX1" s="192"/>
      <c r="AY1" s="192"/>
      <c r="AZ1" s="192" t="str">
        <f>CONCATENATE('Základní list'!$E$4)</f>
        <v>Pohárový závod</v>
      </c>
      <c r="BA1" s="192"/>
      <c r="BB1" s="192"/>
      <c r="BC1" s="192"/>
      <c r="BD1" s="192"/>
      <c r="BE1" s="192" t="str">
        <f>CONCATENATE('Základní list'!$E$4)</f>
        <v>Pohárový závod</v>
      </c>
      <c r="BF1" s="192"/>
      <c r="BG1" s="192"/>
      <c r="BH1" s="192"/>
      <c r="BI1" s="192"/>
      <c r="BJ1" s="192" t="str">
        <f>CONCATENATE('Základní list'!$E$4)</f>
        <v>Pohárový závod</v>
      </c>
      <c r="BK1" s="192"/>
      <c r="BL1" s="192"/>
      <c r="BM1" s="192"/>
      <c r="BN1" s="192"/>
      <c r="BO1" s="192" t="str">
        <f>CONCATENATE('Základní list'!$E$4)</f>
        <v>Pohárový závod</v>
      </c>
      <c r="BP1" s="192"/>
      <c r="BQ1" s="192"/>
      <c r="BR1" s="192"/>
      <c r="BS1" s="192"/>
      <c r="BT1" s="192" t="str">
        <f>CONCATENATE('Základní list'!$E$4)</f>
        <v>Pohárový závod</v>
      </c>
      <c r="BU1" s="192"/>
      <c r="BV1" s="192"/>
      <c r="BW1" s="192"/>
      <c r="BX1" s="192"/>
    </row>
    <row r="2" spans="1:76" s="86" customFormat="1" ht="13.5" thickBot="1">
      <c r="A2" s="58"/>
      <c r="B2" s="193" t="str">
        <f>CONCATENATE('Základní list'!$F$5)</f>
        <v>23.4.2017</v>
      </c>
      <c r="C2" s="193"/>
      <c r="D2" s="193"/>
      <c r="E2" s="193"/>
      <c r="F2" s="193"/>
      <c r="G2" s="193" t="str">
        <f>CONCATENATE('Základní list'!$F$5)</f>
        <v>23.4.2017</v>
      </c>
      <c r="H2" s="193"/>
      <c r="I2" s="193"/>
      <c r="J2" s="193"/>
      <c r="K2" s="193"/>
      <c r="L2" s="193" t="str">
        <f>CONCATENATE('Základní list'!$F$5)</f>
        <v>23.4.2017</v>
      </c>
      <c r="M2" s="193"/>
      <c r="N2" s="193"/>
      <c r="O2" s="193"/>
      <c r="P2" s="193"/>
      <c r="Q2" s="193" t="str">
        <f>CONCATENATE('Základní list'!$F$5)</f>
        <v>23.4.2017</v>
      </c>
      <c r="R2" s="193"/>
      <c r="S2" s="193"/>
      <c r="T2" s="193"/>
      <c r="U2" s="193"/>
      <c r="V2" s="193" t="str">
        <f>CONCATENATE('Základní list'!$F$5)</f>
        <v>23.4.2017</v>
      </c>
      <c r="W2" s="193"/>
      <c r="X2" s="193"/>
      <c r="Y2" s="193"/>
      <c r="Z2" s="193"/>
      <c r="AA2" s="193" t="str">
        <f>CONCATENATE('Základní list'!$F$5)</f>
        <v>23.4.2017</v>
      </c>
      <c r="AB2" s="193"/>
      <c r="AC2" s="193"/>
      <c r="AD2" s="193"/>
      <c r="AE2" s="193"/>
      <c r="AF2" s="193" t="str">
        <f>CONCATENATE('Základní list'!$F$5)</f>
        <v>23.4.2017</v>
      </c>
      <c r="AG2" s="193"/>
      <c r="AH2" s="193"/>
      <c r="AI2" s="193"/>
      <c r="AJ2" s="193"/>
      <c r="AK2" s="193" t="str">
        <f>CONCATENATE('Základní list'!$F$5)</f>
        <v>23.4.2017</v>
      </c>
      <c r="AL2" s="193"/>
      <c r="AM2" s="193"/>
      <c r="AN2" s="193"/>
      <c r="AO2" s="193"/>
      <c r="AP2" s="193" t="str">
        <f>CONCATENATE('Základní list'!$F$5)</f>
        <v>23.4.2017</v>
      </c>
      <c r="AQ2" s="193"/>
      <c r="AR2" s="193"/>
      <c r="AS2" s="193"/>
      <c r="AT2" s="193"/>
      <c r="AU2" s="193" t="str">
        <f>CONCATENATE('Základní list'!$F$5)</f>
        <v>23.4.2017</v>
      </c>
      <c r="AV2" s="193"/>
      <c r="AW2" s="193"/>
      <c r="AX2" s="193"/>
      <c r="AY2" s="193"/>
      <c r="AZ2" s="193" t="str">
        <f>CONCATENATE('Základní list'!$F$5)</f>
        <v>23.4.2017</v>
      </c>
      <c r="BA2" s="193"/>
      <c r="BB2" s="193"/>
      <c r="BC2" s="193"/>
      <c r="BD2" s="193"/>
      <c r="BE2" s="193" t="str">
        <f>CONCATENATE('Základní list'!$F$5)</f>
        <v>23.4.2017</v>
      </c>
      <c r="BF2" s="193"/>
      <c r="BG2" s="193"/>
      <c r="BH2" s="193"/>
      <c r="BI2" s="193"/>
      <c r="BJ2" s="193" t="str">
        <f>CONCATENATE('Základní list'!$F$5)</f>
        <v>23.4.2017</v>
      </c>
      <c r="BK2" s="193"/>
      <c r="BL2" s="193"/>
      <c r="BM2" s="193"/>
      <c r="BN2" s="193"/>
      <c r="BO2" s="193" t="str">
        <f>CONCATENATE('Základní list'!$F$5)</f>
        <v>23.4.2017</v>
      </c>
      <c r="BP2" s="193"/>
      <c r="BQ2" s="193"/>
      <c r="BR2" s="193"/>
      <c r="BS2" s="193"/>
      <c r="BT2" s="193" t="str">
        <f>CONCATENATE('Základní list'!$F$5)</f>
        <v>23.4.2017</v>
      </c>
      <c r="BU2" s="193"/>
      <c r="BV2" s="193"/>
      <c r="BW2" s="193"/>
      <c r="BX2" s="193"/>
    </row>
    <row r="3" spans="1:76" ht="16.5" customHeight="1">
      <c r="A3" s="194" t="s">
        <v>11</v>
      </c>
      <c r="B3" s="186" t="s">
        <v>16</v>
      </c>
      <c r="C3" s="187"/>
      <c r="D3" s="187"/>
      <c r="E3" s="187"/>
      <c r="F3" s="188"/>
      <c r="G3" s="186" t="s">
        <v>16</v>
      </c>
      <c r="H3" s="187"/>
      <c r="I3" s="187"/>
      <c r="J3" s="187"/>
      <c r="K3" s="188" t="s">
        <v>36</v>
      </c>
      <c r="L3" s="186" t="s">
        <v>16</v>
      </c>
      <c r="M3" s="187"/>
      <c r="N3" s="187"/>
      <c r="O3" s="187"/>
      <c r="P3" s="188" t="s">
        <v>36</v>
      </c>
      <c r="Q3" s="186" t="s">
        <v>16</v>
      </c>
      <c r="R3" s="187"/>
      <c r="S3" s="187"/>
      <c r="T3" s="187"/>
      <c r="U3" s="188" t="s">
        <v>36</v>
      </c>
      <c r="V3" s="186" t="s">
        <v>16</v>
      </c>
      <c r="W3" s="187"/>
      <c r="X3" s="187"/>
      <c r="Y3" s="187"/>
      <c r="Z3" s="188" t="s">
        <v>36</v>
      </c>
      <c r="AA3" s="186" t="s">
        <v>16</v>
      </c>
      <c r="AB3" s="187"/>
      <c r="AC3" s="187"/>
      <c r="AD3" s="187"/>
      <c r="AE3" s="188" t="s">
        <v>36</v>
      </c>
      <c r="AF3" s="186" t="s">
        <v>16</v>
      </c>
      <c r="AG3" s="187"/>
      <c r="AH3" s="187"/>
      <c r="AI3" s="187"/>
      <c r="AJ3" s="188" t="s">
        <v>36</v>
      </c>
      <c r="AK3" s="186" t="s">
        <v>16</v>
      </c>
      <c r="AL3" s="187"/>
      <c r="AM3" s="187"/>
      <c r="AN3" s="187"/>
      <c r="AO3" s="188" t="s">
        <v>36</v>
      </c>
      <c r="AP3" s="186" t="s">
        <v>16</v>
      </c>
      <c r="AQ3" s="187"/>
      <c r="AR3" s="187"/>
      <c r="AS3" s="187"/>
      <c r="AT3" s="188" t="s">
        <v>36</v>
      </c>
      <c r="AU3" s="186" t="s">
        <v>16</v>
      </c>
      <c r="AV3" s="187"/>
      <c r="AW3" s="187"/>
      <c r="AX3" s="187"/>
      <c r="AY3" s="188" t="s">
        <v>36</v>
      </c>
      <c r="AZ3" s="186" t="s">
        <v>16</v>
      </c>
      <c r="BA3" s="187"/>
      <c r="BB3" s="187"/>
      <c r="BC3" s="187"/>
      <c r="BD3" s="188" t="s">
        <v>36</v>
      </c>
      <c r="BE3" s="186" t="s">
        <v>16</v>
      </c>
      <c r="BF3" s="187"/>
      <c r="BG3" s="187"/>
      <c r="BH3" s="187"/>
      <c r="BI3" s="188" t="s">
        <v>36</v>
      </c>
      <c r="BJ3" s="186" t="s">
        <v>16</v>
      </c>
      <c r="BK3" s="187"/>
      <c r="BL3" s="187"/>
      <c r="BM3" s="187"/>
      <c r="BN3" s="188" t="s">
        <v>36</v>
      </c>
      <c r="BO3" s="186" t="s">
        <v>16</v>
      </c>
      <c r="BP3" s="187"/>
      <c r="BQ3" s="187"/>
      <c r="BR3" s="187"/>
      <c r="BS3" s="188" t="s">
        <v>36</v>
      </c>
      <c r="BT3" s="186" t="s">
        <v>16</v>
      </c>
      <c r="BU3" s="187"/>
      <c r="BV3" s="187"/>
      <c r="BW3" s="187"/>
      <c r="BX3" s="188" t="s">
        <v>36</v>
      </c>
    </row>
    <row r="4" spans="1:76" s="8" customFormat="1" ht="16.5" customHeight="1" thickBot="1">
      <c r="A4" s="195"/>
      <c r="B4" s="189" t="str">
        <f>IF(ISBLANK('Základní list'!$C12),"",'Základní list'!$A12)</f>
        <v>A</v>
      </c>
      <c r="C4" s="190"/>
      <c r="D4" s="190"/>
      <c r="E4" s="190"/>
      <c r="F4" s="191"/>
      <c r="G4" s="189" t="str">
        <f>IF(ISBLANK('Základní list'!$C13),"",'Základní list'!$A13)</f>
        <v>B</v>
      </c>
      <c r="H4" s="190"/>
      <c r="I4" s="190"/>
      <c r="J4" s="190"/>
      <c r="K4" s="191"/>
      <c r="L4" s="189" t="str">
        <f>IF(ISBLANK('Základní list'!$C14),"",'Základní list'!$A14)</f>
        <v>C</v>
      </c>
      <c r="M4" s="190"/>
      <c r="N4" s="190"/>
      <c r="O4" s="190"/>
      <c r="P4" s="191"/>
      <c r="Q4" s="189" t="str">
        <f>IF(ISBLANK('Základní list'!$C15),"",'Základní list'!$A15)</f>
        <v>D</v>
      </c>
      <c r="R4" s="190"/>
      <c r="S4" s="190"/>
      <c r="T4" s="190"/>
      <c r="U4" s="191"/>
      <c r="V4" s="189" t="str">
        <f>IF(ISBLANK('Základní list'!$C16),"",'Základní list'!$A16)</f>
        <v>E</v>
      </c>
      <c r="W4" s="190"/>
      <c r="X4" s="190"/>
      <c r="Y4" s="190"/>
      <c r="Z4" s="191"/>
      <c r="AA4" s="189" t="str">
        <f>IF(ISBLANK('Základní list'!$C17),"",'Základní list'!$A17)</f>
        <v>F</v>
      </c>
      <c r="AB4" s="190"/>
      <c r="AC4" s="190"/>
      <c r="AD4" s="190"/>
      <c r="AE4" s="191"/>
      <c r="AF4" s="189" t="str">
        <f>IF(ISBLANK('Základní list'!$C18),"",'Základní list'!$A18)</f>
        <v>G</v>
      </c>
      <c r="AG4" s="190"/>
      <c r="AH4" s="190"/>
      <c r="AI4" s="190"/>
      <c r="AJ4" s="191"/>
      <c r="AK4" s="189" t="str">
        <f>IF(ISBLANK('Základní list'!$C19),"",'Základní list'!$A19)</f>
        <v>H</v>
      </c>
      <c r="AL4" s="190"/>
      <c r="AM4" s="190"/>
      <c r="AN4" s="190"/>
      <c r="AO4" s="191"/>
      <c r="AP4" s="189" t="str">
        <f>IF(ISBLANK('Základní list'!$C20),"",'Základní list'!$A20)</f>
        <v>I</v>
      </c>
      <c r="AQ4" s="190"/>
      <c r="AR4" s="190"/>
      <c r="AS4" s="190"/>
      <c r="AT4" s="191"/>
      <c r="AU4" s="189" t="str">
        <f>IF(ISBLANK('Základní list'!$C21),"",'Základní list'!$A21)</f>
        <v>J</v>
      </c>
      <c r="AV4" s="190"/>
      <c r="AW4" s="190"/>
      <c r="AX4" s="190"/>
      <c r="AY4" s="191"/>
      <c r="AZ4" s="189" t="str">
        <f>IF(ISBLANK('Základní list'!$C22),"",'Základní list'!$A22)</f>
        <v>K</v>
      </c>
      <c r="BA4" s="190"/>
      <c r="BB4" s="190"/>
      <c r="BC4" s="190"/>
      <c r="BD4" s="191"/>
      <c r="BE4" s="189" t="str">
        <f>IF(ISBLANK('Základní list'!$C23),"",'Základní list'!$A23)</f>
        <v>L</v>
      </c>
      <c r="BF4" s="190"/>
      <c r="BG4" s="190"/>
      <c r="BH4" s="190"/>
      <c r="BI4" s="191"/>
      <c r="BJ4" s="189" t="str">
        <f>IF(ISBLANK('Základní list'!$C24),"",'Základní list'!$A24)</f>
        <v>M</v>
      </c>
      <c r="BK4" s="190"/>
      <c r="BL4" s="190"/>
      <c r="BM4" s="190"/>
      <c r="BN4" s="191"/>
      <c r="BO4" s="189" t="str">
        <f>IF(ISBLANK('Základní list'!$C25),"",'Základní list'!$A25)</f>
        <v>O</v>
      </c>
      <c r="BP4" s="190"/>
      <c r="BQ4" s="190"/>
      <c r="BR4" s="190"/>
      <c r="BS4" s="191"/>
      <c r="BT4" s="189" t="str">
        <f>IF(ISBLANK('Základní list'!$C26),"",'Základní list'!$A26)</f>
        <v>P</v>
      </c>
      <c r="BU4" s="190"/>
      <c r="BV4" s="190"/>
      <c r="BW4" s="190"/>
      <c r="BX4" s="191"/>
    </row>
    <row r="5" spans="1:76" s="9" customFormat="1" ht="13.5" thickBot="1">
      <c r="A5" s="196"/>
      <c r="B5" s="1" t="s">
        <v>51</v>
      </c>
      <c r="C5" s="1" t="s">
        <v>42</v>
      </c>
      <c r="D5" s="1" t="s">
        <v>12</v>
      </c>
      <c r="E5" s="2" t="s">
        <v>13</v>
      </c>
      <c r="F5" s="29" t="s">
        <v>36</v>
      </c>
      <c r="G5" s="1" t="s">
        <v>51</v>
      </c>
      <c r="H5" s="1" t="s">
        <v>42</v>
      </c>
      <c r="I5" s="1" t="s">
        <v>12</v>
      </c>
      <c r="J5" s="2" t="s">
        <v>13</v>
      </c>
      <c r="K5" s="29" t="s">
        <v>36</v>
      </c>
      <c r="L5" s="1" t="s">
        <v>51</v>
      </c>
      <c r="M5" s="1" t="s">
        <v>42</v>
      </c>
      <c r="N5" s="1" t="s">
        <v>12</v>
      </c>
      <c r="O5" s="2" t="s">
        <v>13</v>
      </c>
      <c r="P5" s="29" t="s">
        <v>36</v>
      </c>
      <c r="Q5" s="1" t="s">
        <v>51</v>
      </c>
      <c r="R5" s="1" t="s">
        <v>42</v>
      </c>
      <c r="S5" s="1" t="s">
        <v>12</v>
      </c>
      <c r="T5" s="2" t="s">
        <v>13</v>
      </c>
      <c r="U5" s="29" t="s">
        <v>36</v>
      </c>
      <c r="V5" s="1" t="s">
        <v>51</v>
      </c>
      <c r="W5" s="1" t="s">
        <v>42</v>
      </c>
      <c r="X5" s="1" t="s">
        <v>12</v>
      </c>
      <c r="Y5" s="2" t="s">
        <v>13</v>
      </c>
      <c r="Z5" s="29" t="s">
        <v>36</v>
      </c>
      <c r="AA5" s="1" t="s">
        <v>51</v>
      </c>
      <c r="AB5" s="1" t="s">
        <v>42</v>
      </c>
      <c r="AC5" s="1" t="s">
        <v>12</v>
      </c>
      <c r="AD5" s="2" t="s">
        <v>13</v>
      </c>
      <c r="AE5" s="29" t="s">
        <v>36</v>
      </c>
      <c r="AF5" s="1" t="s">
        <v>51</v>
      </c>
      <c r="AG5" s="1" t="s">
        <v>42</v>
      </c>
      <c r="AH5" s="1" t="s">
        <v>12</v>
      </c>
      <c r="AI5" s="2" t="s">
        <v>13</v>
      </c>
      <c r="AJ5" s="29" t="s">
        <v>36</v>
      </c>
      <c r="AK5" s="1" t="s">
        <v>51</v>
      </c>
      <c r="AL5" s="1" t="s">
        <v>42</v>
      </c>
      <c r="AM5" s="1" t="s">
        <v>12</v>
      </c>
      <c r="AN5" s="2" t="s">
        <v>13</v>
      </c>
      <c r="AO5" s="29" t="s">
        <v>36</v>
      </c>
      <c r="AP5" s="1" t="s">
        <v>51</v>
      </c>
      <c r="AQ5" s="1" t="s">
        <v>42</v>
      </c>
      <c r="AR5" s="1" t="s">
        <v>12</v>
      </c>
      <c r="AS5" s="2" t="s">
        <v>13</v>
      </c>
      <c r="AT5" s="29" t="s">
        <v>36</v>
      </c>
      <c r="AU5" s="1" t="s">
        <v>51</v>
      </c>
      <c r="AV5" s="1" t="s">
        <v>42</v>
      </c>
      <c r="AW5" s="1" t="s">
        <v>12</v>
      </c>
      <c r="AX5" s="2" t="s">
        <v>13</v>
      </c>
      <c r="AY5" s="29" t="s">
        <v>36</v>
      </c>
      <c r="AZ5" s="1" t="s">
        <v>51</v>
      </c>
      <c r="BA5" s="1" t="s">
        <v>42</v>
      </c>
      <c r="BB5" s="1" t="s">
        <v>12</v>
      </c>
      <c r="BC5" s="2" t="s">
        <v>13</v>
      </c>
      <c r="BD5" s="29" t="s">
        <v>36</v>
      </c>
      <c r="BE5" s="1" t="s">
        <v>51</v>
      </c>
      <c r="BF5" s="1" t="s">
        <v>42</v>
      </c>
      <c r="BG5" s="1" t="s">
        <v>12</v>
      </c>
      <c r="BH5" s="2" t="s">
        <v>13</v>
      </c>
      <c r="BI5" s="29" t="s">
        <v>36</v>
      </c>
      <c r="BJ5" s="1" t="s">
        <v>51</v>
      </c>
      <c r="BK5" s="1" t="s">
        <v>42</v>
      </c>
      <c r="BL5" s="1" t="s">
        <v>12</v>
      </c>
      <c r="BM5" s="2" t="s">
        <v>13</v>
      </c>
      <c r="BN5" s="29" t="s">
        <v>36</v>
      </c>
      <c r="BO5" s="1" t="s">
        <v>51</v>
      </c>
      <c r="BP5" s="1" t="s">
        <v>42</v>
      </c>
      <c r="BQ5" s="1" t="s">
        <v>12</v>
      </c>
      <c r="BR5" s="2" t="s">
        <v>13</v>
      </c>
      <c r="BS5" s="29" t="s">
        <v>36</v>
      </c>
      <c r="BT5" s="1" t="s">
        <v>51</v>
      </c>
      <c r="BU5" s="1" t="s">
        <v>42</v>
      </c>
      <c r="BV5" s="1" t="s">
        <v>12</v>
      </c>
      <c r="BW5" s="2" t="s">
        <v>13</v>
      </c>
      <c r="BX5" s="29" t="s">
        <v>36</v>
      </c>
    </row>
    <row r="6" spans="1:76" s="10" customFormat="1" ht="34.5" customHeight="1">
      <c r="A6" s="3">
        <v>1</v>
      </c>
      <c r="B6" s="17" t="str">
        <f>IF(ISNA(MATCH(CONCATENATE(B$4,$A6),'Výsledková listina'!$S:$S,0)),"",INDEX('Výsledková listina'!$C:$C,MATCH(CONCATENATE(B$4,$A6),'Výsledková listina'!$S:$S,0),1))</f>
        <v>Molek Petr</v>
      </c>
      <c r="C6" s="52" t="str">
        <f>IF(ISNA(MATCH(CONCATENATE(B$4,$A6),'Výsledková listina'!$S:$S,0)),"",INDEX('Výsledková listina'!$T:$T,MATCH(CONCATENATE(B$4,$A6),'Výsledková listina'!$S:$S,0),1))</f>
        <v>MO ČRS Plzeň</v>
      </c>
      <c r="D6" s="93">
        <v>5680</v>
      </c>
      <c r="E6" s="50">
        <f aca="true" t="shared" si="0" ref="E6:E35">IF(D6="","",RANK(D6,D$1:D$65536,0)+(COUNT(D$1:D$65536)+1-RANK(D6,D$1:D$65536,0)-RANK(D6,D$1:D$65536,1))/2)</f>
        <v>1</v>
      </c>
      <c r="F6" s="62"/>
      <c r="G6" s="17" t="str">
        <f>IF(ISNA(MATCH(CONCATENATE(G$4,$A6),'Výsledková listina'!$S:$S,0)),"",INDEX('Výsledková listina'!$C:$C,MATCH(CONCATENATE(G$4,$A6),'Výsledková listina'!$S:$S,0),1))</f>
        <v>Volák Jiří</v>
      </c>
      <c r="H6" s="52" t="str">
        <f>IF(ISNA(MATCH(CONCATENATE(G$4,$A6),'Výsledková listina'!$S:$S,0)),"",INDEX('Výsledková listina'!$T:$T,MATCH(CONCATENATE(G$4,$A6),'Výsledková listina'!$S:$S,0),1))</f>
        <v>MO ČRS Pha 4 - Nusle</v>
      </c>
      <c r="I6" s="93">
        <v>1260</v>
      </c>
      <c r="J6" s="50">
        <f aca="true" t="shared" si="1" ref="J6:J35">IF(I6="","",RANK(I6,I$1:I$65536,0)+(COUNT(I$1:I$65536)+1-RANK(I6,I$1:I$65536,0)-RANK(I6,I$1:I$65536,1))/2)</f>
        <v>5</v>
      </c>
      <c r="K6" s="62"/>
      <c r="L6" s="17" t="str">
        <f>IF(ISNA(MATCH(CONCATENATE(L$4,$A6),'Výsledková listina'!$S:$S,0)),"",INDEX('Výsledková listina'!$C:$C,MATCH(CONCATENATE(L$4,$A6),'Výsledková listina'!$S:$S,0),1))</f>
        <v>Kostka Jan</v>
      </c>
      <c r="M6" s="52" t="str">
        <f>IF(ISNA(MATCH(CONCATENATE(L$4,$A6),'Výsledková listina'!$S:$S,0)),"",INDEX('Výsledková listina'!$T:$T,MATCH(CONCATENATE(L$4,$A6),'Výsledková listina'!$S:$S,0),1))</f>
        <v>MO ČRS J.Hradec </v>
      </c>
      <c r="N6" s="93">
        <v>580</v>
      </c>
      <c r="O6" s="50">
        <f aca="true" t="shared" si="2" ref="O6:O35">IF(N6="","",RANK(N6,N$1:N$65536,0)+(COUNT(N$1:N$65536)+1-RANK(N6,N$1:N$65536,0)-RANK(N6,N$1:N$65536,1))/2)</f>
        <v>5</v>
      </c>
      <c r="P6" s="62"/>
      <c r="Q6" s="17" t="str">
        <f>IF(ISNA(MATCH(CONCATENATE(Q$4,$A6),'Výsledková listina'!$S:$S,0)),"",INDEX('Výsledková listina'!$C:$C,MATCH(CONCATENATE(Q$4,$A6),'Výsledková listina'!$S:$S,0),1))</f>
        <v>Bednařík  Dušan</v>
      </c>
      <c r="R6" s="52" t="str">
        <f>IF(ISNA(MATCH(CONCATENATE(Q$4,$A6),'Výsledková listina'!$S:$S,0)),"",INDEX('Výsledková listina'!$T:$T,MATCH(CONCATENATE(Q$4,$A6),'Výsledková listina'!$S:$S,0),1))</f>
        <v>MIVARDI CZ Mohelnice</v>
      </c>
      <c r="S6" s="93">
        <v>920</v>
      </c>
      <c r="T6" s="50">
        <f aca="true" t="shared" si="3" ref="T6:T35">IF(S6="","",RANK(S6,S$1:S$65536,0)+(COUNT(S$1:S$65536)+1-RANK(S6,S$1:S$65536,0)-RANK(S6,S$1:S$65536,1))/2)</f>
        <v>6</v>
      </c>
      <c r="U6" s="62"/>
      <c r="V6" s="17" t="str">
        <f>IF(ISNA(MATCH(CONCATENATE(V$4,$A6),'Výsledková listina'!$S:$S,0)),"",INDEX('Výsledková listina'!$C:$C,MATCH(CONCATENATE(V$4,$A6),'Výsledková listina'!$S:$S,0),1))</f>
        <v>Melcher Miroslav</v>
      </c>
      <c r="W6" s="52" t="str">
        <f>IF(ISNA(MATCH(CONCATENATE(V$4,$A6),'Výsledková listina'!$S:$S,0)),"",INDEX('Výsledková listina'!$T:$T,MATCH(CONCATENATE(V$4,$A6),'Výsledková listina'!$S:$S,0),1))</f>
        <v>MIVARDI CZ Mohelnice</v>
      </c>
      <c r="X6" s="93">
        <v>1420</v>
      </c>
      <c r="Y6" s="50">
        <f aca="true" t="shared" si="4" ref="Y6:Y35">IF(X6="","",RANK(X6,X$1:X$65536,0)+(COUNT(X$1:X$65536)+1-RANK(X6,X$1:X$65536,0)-RANK(X6,X$1:X$65536,1))/2)</f>
        <v>4</v>
      </c>
      <c r="Z6" s="62"/>
      <c r="AA6" s="17">
        <f>IF(ISNA(MATCH(CONCATENATE(AA$4,$A6),'Výsledková listina'!$S:$S,0)),"",INDEX('Výsledková listina'!$C:$C,MATCH(CONCATENATE(AA$4,$A6),'Výsledková listina'!$S:$S,0),1))</f>
      </c>
      <c r="AB6" s="52">
        <f>IF(ISNA(MATCH(CONCATENATE(AA$4,$A6),'Výsledková listina'!$S:$S,0)),"",INDEX('Výsledková listina'!$T:$T,MATCH(CONCATENATE(AA$4,$A6),'Výsledková listina'!$S:$S,0),1))</f>
      </c>
      <c r="AC6" s="93"/>
      <c r="AD6" s="50">
        <f aca="true" t="shared" si="5" ref="AD6:AD35">IF(AC6="","",RANK(AC6,AC$1:AC$65536,0)+(COUNT(AC$1:AC$65536)+1-RANK(AC6,AC$1:AC$65536,0)-RANK(AC6,AC$1:AC$65536,1))/2)</f>
      </c>
      <c r="AE6" s="62"/>
      <c r="AF6" s="17">
        <f>IF(ISNA(MATCH(CONCATENATE(AF$4,$A6),'Výsledková listina'!$S:$S,0)),"",INDEX('Výsledková listina'!$C:$C,MATCH(CONCATENATE(AF$4,$A6),'Výsledková listina'!$S:$S,0),1))</f>
      </c>
      <c r="AG6" s="52">
        <f>IF(ISNA(MATCH(CONCATENATE(AF$4,$A6),'Výsledková listina'!$S:$S,0)),"",INDEX('Výsledková listina'!$T:$T,MATCH(CONCATENATE(AF$4,$A6),'Výsledková listina'!$S:$S,0),1))</f>
      </c>
      <c r="AH6" s="93"/>
      <c r="AI6" s="50">
        <f aca="true" t="shared" si="6" ref="AI6:AI35">IF(AH6="","",RANK(AH6,AH$1:AH$65536,0)+(COUNT(AH$1:AH$65536)+1-RANK(AH6,AH$1:AH$65536,0)-RANK(AH6,AH$1:AH$65536,1))/2)</f>
      </c>
      <c r="AJ6" s="62"/>
      <c r="AK6" s="17">
        <f>IF(ISNA(MATCH(CONCATENATE(AK$4,$A6),'Výsledková listina'!$S:$S,0)),"",INDEX('Výsledková listina'!$C:$C,MATCH(CONCATENATE(AK$4,$A6),'Výsledková listina'!$S:$S,0),1))</f>
      </c>
      <c r="AL6" s="52">
        <f>IF(ISNA(MATCH(CONCATENATE(AK$4,$A6),'Výsledková listina'!$S:$S,0)),"",INDEX('Výsledková listina'!$T:$T,MATCH(CONCATENATE(AK$4,$A6),'Výsledková listina'!$S:$S,0),1))</f>
      </c>
      <c r="AM6" s="93"/>
      <c r="AN6" s="50">
        <f aca="true" t="shared" si="7" ref="AN6:AN35">IF(AM6="","",RANK(AM6,AM$1:AM$65536,0)+(COUNT(AM$1:AM$65536)+1-RANK(AM6,AM$1:AM$65536,0)-RANK(AM6,AM$1:AM$65536,1))/2)</f>
      </c>
      <c r="AO6" s="62"/>
      <c r="AP6" s="17">
        <f>IF(ISNA(MATCH(CONCATENATE(AP$4,$A6),'Výsledková listina'!$S:$S,0)),"",INDEX('Výsledková listina'!$C:$C,MATCH(CONCATENATE(AP$4,$A6),'Výsledková listina'!$S:$S,0),1))</f>
      </c>
      <c r="AQ6" s="52">
        <f>IF(ISNA(MATCH(CONCATENATE(AP$4,$A6),'Výsledková listina'!$S:$S,0)),"",INDEX('Výsledková listina'!$T:$T,MATCH(CONCATENATE(AP$4,$A6),'Výsledková listina'!$S:$S,0),1))</f>
      </c>
      <c r="AR6" s="93"/>
      <c r="AS6" s="50">
        <f aca="true" t="shared" si="8" ref="AS6:AS35">IF(AR6="","",RANK(AR6,AR$1:AR$65536,0)+(COUNT(AR$1:AR$65536)+1-RANK(AR6,AR$1:AR$65536,0)-RANK(AR6,AR$1:AR$65536,1))/2)</f>
      </c>
      <c r="AT6" s="62"/>
      <c r="AU6" s="17">
        <f>IF(ISNA(MATCH(CONCATENATE(AU$4,$A6),'Výsledková listina'!$S:$S,0)),"",INDEX('Výsledková listina'!$C:$C,MATCH(CONCATENATE(AU$4,$A6),'Výsledková listina'!$S:$S,0),1))</f>
      </c>
      <c r="AV6" s="52">
        <f>IF(ISNA(MATCH(CONCATENATE(AU$4,$A6),'Výsledková listina'!$S:$S,0)),"",INDEX('Výsledková listina'!$T:$T,MATCH(CONCATENATE(AU$4,$A6),'Výsledková listina'!$S:$S,0),1))</f>
      </c>
      <c r="AW6" s="93"/>
      <c r="AX6" s="50">
        <f aca="true" t="shared" si="9" ref="AX6:AX35">IF(AW6="","",RANK(AW6,AW$1:AW$65536,0)+(COUNT(AW$1:AW$65536)+1-RANK(AW6,AW$1:AW$65536,0)-RANK(AW6,AW$1:AW$65536,1))/2)</f>
      </c>
      <c r="AY6" s="62"/>
      <c r="AZ6" s="17">
        <f>IF(ISNA(MATCH(CONCATENATE(AZ$4,$A6),'Výsledková listina'!$S:$S,0)),"",INDEX('Výsledková listina'!$C:$C,MATCH(CONCATENATE(AZ$4,$A6),'Výsledková listina'!$S:$S,0),1))</f>
      </c>
      <c r="BA6" s="52">
        <f>IF(ISNA(MATCH(CONCATENATE(AZ$4,$A6),'Výsledková listina'!$S:$S,0)),"",INDEX('Výsledková listina'!$T:$T,MATCH(CONCATENATE(AZ$4,$A6),'Výsledková listina'!$S:$S,0),1))</f>
      </c>
      <c r="BB6" s="93"/>
      <c r="BC6" s="50">
        <f aca="true" t="shared" si="10" ref="BC6:BC35">IF(BB6="","",RANK(BB6,BB$1:BB$65536,0)+(COUNT(BB$1:BB$65536)+1-RANK(BB6,BB$1:BB$65536,0)-RANK(BB6,BB$1:BB$65536,1))/2)</f>
      </c>
      <c r="BD6" s="62"/>
      <c r="BE6" s="17">
        <f>IF(ISNA(MATCH(CONCATENATE(BE$4,$A6),'Výsledková listina'!$S:$S,0)),"",INDEX('Výsledková listina'!$C:$C,MATCH(CONCATENATE(BE$4,$A6),'Výsledková listina'!$S:$S,0),1))</f>
      </c>
      <c r="BF6" s="52">
        <f>IF(ISNA(MATCH(CONCATENATE(BE$4,$A6),'Výsledková listina'!$S:$S,0)),"",INDEX('Výsledková listina'!$T:$T,MATCH(CONCATENATE(BE$4,$A6),'Výsledková listina'!$S:$S,0),1))</f>
      </c>
      <c r="BG6" s="93"/>
      <c r="BH6" s="50">
        <f aca="true" t="shared" si="11" ref="BH6:BH35">IF(BG6="","",RANK(BG6,BG$1:BG$65536,0)+(COUNT(BG$1:BG$65536)+1-RANK(BG6,BG$1:BG$65536,0)-RANK(BG6,BG$1:BG$65536,1))/2)</f>
      </c>
      <c r="BI6" s="62"/>
      <c r="BJ6" s="17">
        <f>IF(ISNA(MATCH(CONCATENATE(BJ$4,$A6),'Výsledková listina'!$S:$S,0)),"",INDEX('Výsledková listina'!$C:$C,MATCH(CONCATENATE(BJ$4,$A6),'Výsledková listina'!$S:$S,0),1))</f>
      </c>
      <c r="BK6" s="52">
        <f>IF(ISNA(MATCH(CONCATENATE(BJ$4,$A6),'Výsledková listina'!$S:$S,0)),"",INDEX('Výsledková listina'!$T:$T,MATCH(CONCATENATE(BJ$4,$A6),'Výsledková listina'!$S:$S,0),1))</f>
      </c>
      <c r="BL6" s="93"/>
      <c r="BM6" s="50">
        <f aca="true" t="shared" si="12" ref="BM6:BM35">IF(BL6="","",RANK(BL6,BL$1:BL$65536,0)+(COUNT(BL$1:BL$65536)+1-RANK(BL6,BL$1:BL$65536,0)-RANK(BL6,BL$1:BL$65536,1))/2)</f>
      </c>
      <c r="BN6" s="62"/>
      <c r="BO6" s="17">
        <f>IF(ISNA(MATCH(CONCATENATE(BO$4,$A6),'Výsledková listina'!$S:$S,0)),"",INDEX('Výsledková listina'!$C:$C,MATCH(CONCATENATE(BO$4,$A6),'Výsledková listina'!$S:$S,0),1))</f>
      </c>
      <c r="BP6" s="52">
        <f>IF(ISNA(MATCH(CONCATENATE(BO$4,$A6),'Výsledková listina'!$S:$S,0)),"",INDEX('Výsledková listina'!$T:$T,MATCH(CONCATENATE(BO$4,$A6),'Výsledková listina'!$S:$S,0),1))</f>
      </c>
      <c r="BQ6" s="93"/>
      <c r="BR6" s="50">
        <f aca="true" t="shared" si="13" ref="BR6:BR35">IF(BQ6="","",RANK(BQ6,BQ$1:BQ$65536,0)+(COUNT(BQ$1:BQ$65536)+1-RANK(BQ6,BQ$1:BQ$65536,0)-RANK(BQ6,BQ$1:BQ$65536,1))/2)</f>
      </c>
      <c r="BS6" s="62"/>
      <c r="BT6" s="17">
        <f>IF(ISNA(MATCH(CONCATENATE(BT$4,$A6),'Výsledková listina'!$S:$S,0)),"",INDEX('Výsledková listina'!$C:$C,MATCH(CONCATENATE(BT$4,$A6),'Výsledková listina'!$S:$S,0),1))</f>
      </c>
      <c r="BU6" s="52">
        <f>IF(ISNA(MATCH(CONCATENATE(BT$4,$A6),'Výsledková listina'!$S:$S,0)),"",INDEX('Výsledková listina'!$T:$T,MATCH(CONCATENATE(BT$4,$A6),'Výsledková listina'!$S:$S,0),1))</f>
      </c>
      <c r="BV6" s="93"/>
      <c r="BW6" s="50">
        <f aca="true" t="shared" si="14" ref="BW6:BW35">IF(BV6="","",RANK(BV6,BV$1:BV$65536,0)+(COUNT(BV$1:BV$65536)+1-RANK(BV6,BV$1:BV$65536,0)-RANK(BV6,BV$1:BV$65536,1))/2)</f>
      </c>
      <c r="BX6" s="62"/>
    </row>
    <row r="7" spans="1:76" s="10" customFormat="1" ht="34.5" customHeight="1">
      <c r="A7" s="5">
        <v>2</v>
      </c>
      <c r="B7" s="17" t="str">
        <f>IF(ISNA(MATCH(CONCATENATE(B$4,$A7),'Výsledková listina'!$S:$S,0)),"",INDEX('Výsledková listina'!$C:$C,MATCH(CONCATENATE(B$4,$A7),'Výsledková listina'!$S:$S,0),1))</f>
        <v>Linhart Jan</v>
      </c>
      <c r="C7" s="52" t="str">
        <f>IF(ISNA(MATCH(CONCATENATE(B$4,$A7),'Výsledková listina'!$S:$S,0)),"",INDEX('Výsledková listina'!$T:$T,MATCH(CONCATENATE(B$4,$A7),'Výsledková listina'!$S:$S,0),1))</f>
        <v>MO ČRS Loštice</v>
      </c>
      <c r="D7" s="93">
        <v>2400</v>
      </c>
      <c r="E7" s="50">
        <f t="shared" si="0"/>
        <v>3</v>
      </c>
      <c r="F7" s="63"/>
      <c r="G7" s="17" t="str">
        <f>IF(ISNA(MATCH(CONCATENATE(G$4,$A7),'Výsledková listina'!$S:$S,0)),"",INDEX('Výsledková listina'!$C:$C,MATCH(CONCATENATE(G$4,$A7),'Výsledková listina'!$S:$S,0),1))</f>
        <v>Housa František st. </v>
      </c>
      <c r="H7" s="52" t="str">
        <f>IF(ISNA(MATCH(CONCATENATE(G$4,$A7),'Výsledková listina'!$S:$S,0)),"",INDEX('Výsledková listina'!$T:$T,MATCH(CONCATENATE(G$4,$A7),'Výsledková listina'!$S:$S,0),1))</f>
        <v>MO ČRS Žirovnice</v>
      </c>
      <c r="I7" s="93">
        <v>490</v>
      </c>
      <c r="J7" s="50">
        <f t="shared" si="1"/>
        <v>7</v>
      </c>
      <c r="K7" s="63"/>
      <c r="L7" s="17" t="str">
        <f>IF(ISNA(MATCH(CONCATENATE(L$4,$A7),'Výsledková listina'!$S:$S,0)),"",INDEX('Výsledková listina'!$C:$C,MATCH(CONCATENATE(L$4,$A7),'Výsledková listina'!$S:$S,0),1))</f>
        <v>Hrazdil Jiří</v>
      </c>
      <c r="M7" s="52" t="str">
        <f>IF(ISNA(MATCH(CONCATENATE(L$4,$A7),'Výsledková listina'!$S:$S,0)),"",INDEX('Výsledková listina'!$T:$T,MATCH(CONCATENATE(L$4,$A7),'Výsledková listina'!$S:$S,0),1))</f>
        <v>MO MRS Brno</v>
      </c>
      <c r="N7" s="93">
        <v>360</v>
      </c>
      <c r="O7" s="50">
        <f t="shared" si="2"/>
        <v>6.5</v>
      </c>
      <c r="P7" s="63"/>
      <c r="Q7" s="17" t="str">
        <f>IF(ISNA(MATCH(CONCATENATE(Q$4,$A7),'Výsledková listina'!$S:$S,0)),"",INDEX('Výsledková listina'!$C:$C,MATCH(CONCATENATE(Q$4,$A7),'Výsledková listina'!$S:$S,0),1))</f>
        <v>Martínek Pavel</v>
      </c>
      <c r="R7" s="52" t="str">
        <f>IF(ISNA(MATCH(CONCATENATE(Q$4,$A7),'Výsledková listina'!$S:$S,0)),"",INDEX('Výsledková listina'!$T:$T,MATCH(CONCATENATE(Q$4,$A7),'Výsledková listina'!$S:$S,0),1))</f>
        <v>Team Timár CZ</v>
      </c>
      <c r="S7" s="93">
        <v>540</v>
      </c>
      <c r="T7" s="50">
        <f t="shared" si="3"/>
        <v>7</v>
      </c>
      <c r="U7" s="63"/>
      <c r="V7" s="17" t="str">
        <f>IF(ISNA(MATCH(CONCATENATE(V$4,$A7),'Výsledková listina'!$S:$S,0)),"",INDEX('Výsledková listina'!$C:$C,MATCH(CONCATENATE(V$4,$A7),'Výsledková listina'!$S:$S,0),1))</f>
        <v>Klásek Petr</v>
      </c>
      <c r="W7" s="52" t="str">
        <f>IF(ISNA(MATCH(CONCATENATE(V$4,$A7),'Výsledková listina'!$S:$S,0)),"",INDEX('Výsledková listina'!$T:$T,MATCH(CONCATENATE(V$4,$A7),'Výsledková listina'!$S:$S,0),1))</f>
        <v>RSK Crazy Boys</v>
      </c>
      <c r="X7" s="93">
        <v>800</v>
      </c>
      <c r="Y7" s="50">
        <f t="shared" si="4"/>
        <v>6</v>
      </c>
      <c r="Z7" s="63"/>
      <c r="AA7" s="17">
        <f>IF(ISNA(MATCH(CONCATENATE(AA$4,$A7),'Výsledková listina'!$S:$S,0)),"",INDEX('Výsledková listina'!$C:$C,MATCH(CONCATENATE(AA$4,$A7),'Výsledková listina'!$S:$S,0),1))</f>
      </c>
      <c r="AB7" s="52">
        <f>IF(ISNA(MATCH(CONCATENATE(AA$4,$A7),'Výsledková listina'!$S:$S,0)),"",INDEX('Výsledková listina'!$T:$T,MATCH(CONCATENATE(AA$4,$A7),'Výsledková listina'!$S:$S,0),1))</f>
      </c>
      <c r="AC7" s="93"/>
      <c r="AD7" s="50">
        <f t="shared" si="5"/>
      </c>
      <c r="AE7" s="63"/>
      <c r="AF7" s="17">
        <f>IF(ISNA(MATCH(CONCATENATE(AF$4,$A7),'Výsledková listina'!$S:$S,0)),"",INDEX('Výsledková listina'!$C:$C,MATCH(CONCATENATE(AF$4,$A7),'Výsledková listina'!$S:$S,0),1))</f>
      </c>
      <c r="AG7" s="52">
        <f>IF(ISNA(MATCH(CONCATENATE(AF$4,$A7),'Výsledková listina'!$S:$S,0)),"",INDEX('Výsledková listina'!$T:$T,MATCH(CONCATENATE(AF$4,$A7),'Výsledková listina'!$S:$S,0),1))</f>
      </c>
      <c r="AH7" s="93"/>
      <c r="AI7" s="50">
        <f t="shared" si="6"/>
      </c>
      <c r="AJ7" s="63"/>
      <c r="AK7" s="17">
        <f>IF(ISNA(MATCH(CONCATENATE(AK$4,$A7),'Výsledková listina'!$S:$S,0)),"",INDEX('Výsledková listina'!$C:$C,MATCH(CONCATENATE(AK$4,$A7),'Výsledková listina'!$S:$S,0),1))</f>
      </c>
      <c r="AL7" s="52">
        <f>IF(ISNA(MATCH(CONCATENATE(AK$4,$A7),'Výsledková listina'!$S:$S,0)),"",INDEX('Výsledková listina'!$T:$T,MATCH(CONCATENATE(AK$4,$A7),'Výsledková listina'!$S:$S,0),1))</f>
      </c>
      <c r="AM7" s="93"/>
      <c r="AN7" s="50">
        <f t="shared" si="7"/>
      </c>
      <c r="AO7" s="63"/>
      <c r="AP7" s="17">
        <f>IF(ISNA(MATCH(CONCATENATE(AP$4,$A7),'Výsledková listina'!$S:$S,0)),"",INDEX('Výsledková listina'!$C:$C,MATCH(CONCATENATE(AP$4,$A7),'Výsledková listina'!$S:$S,0),1))</f>
      </c>
      <c r="AQ7" s="52">
        <f>IF(ISNA(MATCH(CONCATENATE(AP$4,$A7),'Výsledková listina'!$S:$S,0)),"",INDEX('Výsledková listina'!$T:$T,MATCH(CONCATENATE(AP$4,$A7),'Výsledková listina'!$S:$S,0),1))</f>
      </c>
      <c r="AR7" s="93"/>
      <c r="AS7" s="50">
        <f t="shared" si="8"/>
      </c>
      <c r="AT7" s="63"/>
      <c r="AU7" s="17">
        <f>IF(ISNA(MATCH(CONCATENATE(AU$4,$A7),'Výsledková listina'!$S:$S,0)),"",INDEX('Výsledková listina'!$C:$C,MATCH(CONCATENATE(AU$4,$A7),'Výsledková listina'!$S:$S,0),1))</f>
      </c>
      <c r="AV7" s="52">
        <f>IF(ISNA(MATCH(CONCATENATE(AU$4,$A7),'Výsledková listina'!$S:$S,0)),"",INDEX('Výsledková listina'!$T:$T,MATCH(CONCATENATE(AU$4,$A7),'Výsledková listina'!$S:$S,0),1))</f>
      </c>
      <c r="AW7" s="93"/>
      <c r="AX7" s="50">
        <f t="shared" si="9"/>
      </c>
      <c r="AY7" s="63"/>
      <c r="AZ7" s="17">
        <f>IF(ISNA(MATCH(CONCATENATE(AZ$4,$A7),'Výsledková listina'!$S:$S,0)),"",INDEX('Výsledková listina'!$C:$C,MATCH(CONCATENATE(AZ$4,$A7),'Výsledková listina'!$S:$S,0),1))</f>
      </c>
      <c r="BA7" s="52">
        <f>IF(ISNA(MATCH(CONCATENATE(AZ$4,$A7),'Výsledková listina'!$S:$S,0)),"",INDEX('Výsledková listina'!$T:$T,MATCH(CONCATENATE(AZ$4,$A7),'Výsledková listina'!$S:$S,0),1))</f>
      </c>
      <c r="BB7" s="93"/>
      <c r="BC7" s="50">
        <f t="shared" si="10"/>
      </c>
      <c r="BD7" s="63"/>
      <c r="BE7" s="17">
        <f>IF(ISNA(MATCH(CONCATENATE(BE$4,$A7),'Výsledková listina'!$S:$S,0)),"",INDEX('Výsledková listina'!$C:$C,MATCH(CONCATENATE(BE$4,$A7),'Výsledková listina'!$S:$S,0),1))</f>
      </c>
      <c r="BF7" s="52">
        <f>IF(ISNA(MATCH(CONCATENATE(BE$4,$A7),'Výsledková listina'!$S:$S,0)),"",INDEX('Výsledková listina'!$T:$T,MATCH(CONCATENATE(BE$4,$A7),'Výsledková listina'!$S:$S,0),1))</f>
      </c>
      <c r="BG7" s="93"/>
      <c r="BH7" s="50">
        <f t="shared" si="11"/>
      </c>
      <c r="BI7" s="63"/>
      <c r="BJ7" s="17">
        <f>IF(ISNA(MATCH(CONCATENATE(BJ$4,$A7),'Výsledková listina'!$S:$S,0)),"",INDEX('Výsledková listina'!$C:$C,MATCH(CONCATENATE(BJ$4,$A7),'Výsledková listina'!$S:$S,0),1))</f>
      </c>
      <c r="BK7" s="52">
        <f>IF(ISNA(MATCH(CONCATENATE(BJ$4,$A7),'Výsledková listina'!$S:$S,0)),"",INDEX('Výsledková listina'!$T:$T,MATCH(CONCATENATE(BJ$4,$A7),'Výsledková listina'!$S:$S,0),1))</f>
      </c>
      <c r="BL7" s="93"/>
      <c r="BM7" s="50">
        <f t="shared" si="12"/>
      </c>
      <c r="BN7" s="63"/>
      <c r="BO7" s="17">
        <f>IF(ISNA(MATCH(CONCATENATE(BO$4,$A7),'Výsledková listina'!$S:$S,0)),"",INDEX('Výsledková listina'!$C:$C,MATCH(CONCATENATE(BO$4,$A7),'Výsledková listina'!$S:$S,0),1))</f>
      </c>
      <c r="BP7" s="52">
        <f>IF(ISNA(MATCH(CONCATENATE(BO$4,$A7),'Výsledková listina'!$S:$S,0)),"",INDEX('Výsledková listina'!$T:$T,MATCH(CONCATENATE(BO$4,$A7),'Výsledková listina'!$S:$S,0),1))</f>
      </c>
      <c r="BQ7" s="93"/>
      <c r="BR7" s="50">
        <f t="shared" si="13"/>
      </c>
      <c r="BS7" s="63"/>
      <c r="BT7" s="17">
        <f>IF(ISNA(MATCH(CONCATENATE(BT$4,$A7),'Výsledková listina'!$S:$S,0)),"",INDEX('Výsledková listina'!$C:$C,MATCH(CONCATENATE(BT$4,$A7),'Výsledková listina'!$S:$S,0),1))</f>
      </c>
      <c r="BU7" s="52">
        <f>IF(ISNA(MATCH(CONCATENATE(BT$4,$A7),'Výsledková listina'!$S:$S,0)),"",INDEX('Výsledková listina'!$T:$T,MATCH(CONCATENATE(BT$4,$A7),'Výsledková listina'!$S:$S,0),1))</f>
      </c>
      <c r="BV7" s="93"/>
      <c r="BW7" s="50">
        <f t="shared" si="14"/>
      </c>
      <c r="BX7" s="63"/>
    </row>
    <row r="8" spans="1:76" s="10" customFormat="1" ht="34.5" customHeight="1">
      <c r="A8" s="5">
        <v>3</v>
      </c>
      <c r="B8" s="17" t="str">
        <f>IF(ISNA(MATCH(CONCATENATE(B$4,$A8),'Výsledková listina'!$S:$S,0)),"",INDEX('Výsledková listina'!$C:$C,MATCH(CONCATENATE(B$4,$A8),'Výsledková listina'!$S:$S,0),1))</f>
        <v>Toužimský Jiří</v>
      </c>
      <c r="C8" s="52" t="str">
        <f>IF(ISNA(MATCH(CONCATENATE(B$4,$A8),'Výsledková listina'!$S:$S,0)),"",INDEX('Výsledková listina'!$T:$T,MATCH(CONCATENATE(B$4,$A8),'Výsledková listina'!$S:$S,0),1))</f>
        <v>MO ČRS N. Strašecí Colmic</v>
      </c>
      <c r="D8" s="93">
        <v>1130</v>
      </c>
      <c r="E8" s="50">
        <f t="shared" si="0"/>
        <v>7</v>
      </c>
      <c r="F8" s="63"/>
      <c r="G8" s="17" t="str">
        <f>IF(ISNA(MATCH(CONCATENATE(G$4,$A8),'Výsledková listina'!$S:$S,0)),"",INDEX('Výsledková listina'!$C:$C,MATCH(CONCATENATE(G$4,$A8),'Výsledková listina'!$S:$S,0),1))</f>
        <v>Nováčková Markéta</v>
      </c>
      <c r="H8" s="52" t="str">
        <f>IF(ISNA(MATCH(CONCATENATE(G$4,$A8),'Výsledková listina'!$S:$S,0)),"",INDEX('Výsledková listina'!$T:$T,MATCH(CONCATENATE(G$4,$A8),'Výsledková listina'!$S:$S,0),1))</f>
        <v>RSK Cortina Sensas</v>
      </c>
      <c r="I8" s="93">
        <v>2030</v>
      </c>
      <c r="J8" s="50">
        <f t="shared" si="1"/>
        <v>4</v>
      </c>
      <c r="K8" s="63"/>
      <c r="L8" s="17" t="str">
        <f>IF(ISNA(MATCH(CONCATENATE(L$4,$A8),'Výsledková listina'!$S:$S,0)),"",INDEX('Výsledková listina'!$C:$C,MATCH(CONCATENATE(L$4,$A8),'Výsledková listina'!$S:$S,0),1))</f>
        <v>Koukal Martin st.</v>
      </c>
      <c r="M8" s="52" t="str">
        <f>IF(ISNA(MATCH(CONCATENATE(L$4,$A8),'Výsledková listina'!$S:$S,0)),"",INDEX('Výsledková listina'!$T:$T,MATCH(CONCATENATE(L$4,$A8),'Výsledková listina'!$S:$S,0),1))</f>
        <v>MO ČRS Loštice</v>
      </c>
      <c r="N8" s="93">
        <v>740</v>
      </c>
      <c r="O8" s="50">
        <f t="shared" si="2"/>
        <v>4</v>
      </c>
      <c r="P8" s="63"/>
      <c r="Q8" s="17" t="str">
        <f>IF(ISNA(MATCH(CONCATENATE(Q$4,$A8),'Výsledková listina'!$S:$S,0)),"",INDEX('Výsledková listina'!$C:$C,MATCH(CONCATENATE(Q$4,$A8),'Výsledková listina'!$S:$S,0),1))</f>
        <v>Heřmánek Tomáš</v>
      </c>
      <c r="R8" s="52" t="str">
        <f>IF(ISNA(MATCH(CONCATENATE(Q$4,$A8),'Výsledková listina'!$S:$S,0)),"",INDEX('Výsledková listina'!$T:$T,MATCH(CONCATENATE(Q$4,$A8),'Výsledková listina'!$S:$S,0),1))</f>
        <v>MO ČRS J.Hradec</v>
      </c>
      <c r="S8" s="93">
        <v>1540</v>
      </c>
      <c r="T8" s="50">
        <f t="shared" si="3"/>
        <v>2</v>
      </c>
      <c r="U8" s="63"/>
      <c r="V8" s="17" t="str">
        <f>IF(ISNA(MATCH(CONCATENATE(V$4,$A8),'Výsledková listina'!$S:$S,0)),"",INDEX('Výsledková listina'!$C:$C,MATCH(CONCATENATE(V$4,$A8),'Výsledková listina'!$S:$S,0),1))</f>
        <v>Škubal Hanuš</v>
      </c>
      <c r="W8" s="52">
        <f>IF(ISNA(MATCH(CONCATENATE(V$4,$A8),'Výsledková listina'!$S:$S,0)),"",INDEX('Výsledková listina'!$T:$T,MATCH(CONCATENATE(V$4,$A8),'Výsledková listina'!$S:$S,0),1))</f>
      </c>
      <c r="X8" s="93">
        <v>300</v>
      </c>
      <c r="Y8" s="50">
        <f t="shared" si="4"/>
        <v>10</v>
      </c>
      <c r="Z8" s="63"/>
      <c r="AA8" s="17">
        <f>IF(ISNA(MATCH(CONCATENATE(AA$4,$A8),'Výsledková listina'!$S:$S,0)),"",INDEX('Výsledková listina'!$C:$C,MATCH(CONCATENATE(AA$4,$A8),'Výsledková listina'!$S:$S,0),1))</f>
      </c>
      <c r="AB8" s="52">
        <f>IF(ISNA(MATCH(CONCATENATE(AA$4,$A8),'Výsledková listina'!$S:$S,0)),"",INDEX('Výsledková listina'!$T:$T,MATCH(CONCATENATE(AA$4,$A8),'Výsledková listina'!$S:$S,0),1))</f>
      </c>
      <c r="AC8" s="93"/>
      <c r="AD8" s="50">
        <f t="shared" si="5"/>
      </c>
      <c r="AE8" s="63"/>
      <c r="AF8" s="17">
        <f>IF(ISNA(MATCH(CONCATENATE(AF$4,$A8),'Výsledková listina'!$S:$S,0)),"",INDEX('Výsledková listina'!$C:$C,MATCH(CONCATENATE(AF$4,$A8),'Výsledková listina'!$S:$S,0),1))</f>
      </c>
      <c r="AG8" s="52">
        <f>IF(ISNA(MATCH(CONCATENATE(AF$4,$A8),'Výsledková listina'!$S:$S,0)),"",INDEX('Výsledková listina'!$T:$T,MATCH(CONCATENATE(AF$4,$A8),'Výsledková listina'!$S:$S,0),1))</f>
      </c>
      <c r="AH8" s="93"/>
      <c r="AI8" s="50">
        <f t="shared" si="6"/>
      </c>
      <c r="AJ8" s="63"/>
      <c r="AK8" s="17">
        <f>IF(ISNA(MATCH(CONCATENATE(AK$4,$A8),'Výsledková listina'!$S:$S,0)),"",INDEX('Výsledková listina'!$C:$C,MATCH(CONCATENATE(AK$4,$A8),'Výsledková listina'!$S:$S,0),1))</f>
      </c>
      <c r="AL8" s="52">
        <f>IF(ISNA(MATCH(CONCATENATE(AK$4,$A8),'Výsledková listina'!$S:$S,0)),"",INDEX('Výsledková listina'!$T:$T,MATCH(CONCATENATE(AK$4,$A8),'Výsledková listina'!$S:$S,0),1))</f>
      </c>
      <c r="AM8" s="93"/>
      <c r="AN8" s="50">
        <f t="shared" si="7"/>
      </c>
      <c r="AO8" s="63"/>
      <c r="AP8" s="17">
        <f>IF(ISNA(MATCH(CONCATENATE(AP$4,$A8),'Výsledková listina'!$S:$S,0)),"",INDEX('Výsledková listina'!$C:$C,MATCH(CONCATENATE(AP$4,$A8),'Výsledková listina'!$S:$S,0),1))</f>
      </c>
      <c r="AQ8" s="52">
        <f>IF(ISNA(MATCH(CONCATENATE(AP$4,$A8),'Výsledková listina'!$S:$S,0)),"",INDEX('Výsledková listina'!$T:$T,MATCH(CONCATENATE(AP$4,$A8),'Výsledková listina'!$S:$S,0),1))</f>
      </c>
      <c r="AR8" s="93"/>
      <c r="AS8" s="50">
        <f t="shared" si="8"/>
      </c>
      <c r="AT8" s="63"/>
      <c r="AU8" s="17">
        <f>IF(ISNA(MATCH(CONCATENATE(AU$4,$A8),'Výsledková listina'!$S:$S,0)),"",INDEX('Výsledková listina'!$C:$C,MATCH(CONCATENATE(AU$4,$A8),'Výsledková listina'!$S:$S,0),1))</f>
      </c>
      <c r="AV8" s="52">
        <f>IF(ISNA(MATCH(CONCATENATE(AU$4,$A8),'Výsledková listina'!$S:$S,0)),"",INDEX('Výsledková listina'!$T:$T,MATCH(CONCATENATE(AU$4,$A8),'Výsledková listina'!$S:$S,0),1))</f>
      </c>
      <c r="AW8" s="93"/>
      <c r="AX8" s="50">
        <f t="shared" si="9"/>
      </c>
      <c r="AY8" s="63"/>
      <c r="AZ8" s="17">
        <f>IF(ISNA(MATCH(CONCATENATE(AZ$4,$A8),'Výsledková listina'!$S:$S,0)),"",INDEX('Výsledková listina'!$C:$C,MATCH(CONCATENATE(AZ$4,$A8),'Výsledková listina'!$S:$S,0),1))</f>
      </c>
      <c r="BA8" s="52">
        <f>IF(ISNA(MATCH(CONCATENATE(AZ$4,$A8),'Výsledková listina'!$S:$S,0)),"",INDEX('Výsledková listina'!$T:$T,MATCH(CONCATENATE(AZ$4,$A8),'Výsledková listina'!$S:$S,0),1))</f>
      </c>
      <c r="BB8" s="93"/>
      <c r="BC8" s="50">
        <f t="shared" si="10"/>
      </c>
      <c r="BD8" s="63"/>
      <c r="BE8" s="17">
        <f>IF(ISNA(MATCH(CONCATENATE(BE$4,$A8),'Výsledková listina'!$S:$S,0)),"",INDEX('Výsledková listina'!$C:$C,MATCH(CONCATENATE(BE$4,$A8),'Výsledková listina'!$S:$S,0),1))</f>
      </c>
      <c r="BF8" s="52">
        <f>IF(ISNA(MATCH(CONCATENATE(BE$4,$A8),'Výsledková listina'!$S:$S,0)),"",INDEX('Výsledková listina'!$T:$T,MATCH(CONCATENATE(BE$4,$A8),'Výsledková listina'!$S:$S,0),1))</f>
      </c>
      <c r="BG8" s="93"/>
      <c r="BH8" s="50">
        <f t="shared" si="11"/>
      </c>
      <c r="BI8" s="63"/>
      <c r="BJ8" s="17">
        <f>IF(ISNA(MATCH(CONCATENATE(BJ$4,$A8),'Výsledková listina'!$S:$S,0)),"",INDEX('Výsledková listina'!$C:$C,MATCH(CONCATENATE(BJ$4,$A8),'Výsledková listina'!$S:$S,0),1))</f>
      </c>
      <c r="BK8" s="52">
        <f>IF(ISNA(MATCH(CONCATENATE(BJ$4,$A8),'Výsledková listina'!$S:$S,0)),"",INDEX('Výsledková listina'!$T:$T,MATCH(CONCATENATE(BJ$4,$A8),'Výsledková listina'!$S:$S,0),1))</f>
      </c>
      <c r="BL8" s="93"/>
      <c r="BM8" s="50">
        <f t="shared" si="12"/>
      </c>
      <c r="BN8" s="63"/>
      <c r="BO8" s="17">
        <f>IF(ISNA(MATCH(CONCATENATE(BO$4,$A8),'Výsledková listina'!$S:$S,0)),"",INDEX('Výsledková listina'!$C:$C,MATCH(CONCATENATE(BO$4,$A8),'Výsledková listina'!$S:$S,0),1))</f>
      </c>
      <c r="BP8" s="52">
        <f>IF(ISNA(MATCH(CONCATENATE(BO$4,$A8),'Výsledková listina'!$S:$S,0)),"",INDEX('Výsledková listina'!$T:$T,MATCH(CONCATENATE(BO$4,$A8),'Výsledková listina'!$S:$S,0),1))</f>
      </c>
      <c r="BQ8" s="93"/>
      <c r="BR8" s="50">
        <f t="shared" si="13"/>
      </c>
      <c r="BS8" s="63"/>
      <c r="BT8" s="17">
        <f>IF(ISNA(MATCH(CONCATENATE(BT$4,$A8),'Výsledková listina'!$S:$S,0)),"",INDEX('Výsledková listina'!$C:$C,MATCH(CONCATENATE(BT$4,$A8),'Výsledková listina'!$S:$S,0),1))</f>
      </c>
      <c r="BU8" s="52">
        <f>IF(ISNA(MATCH(CONCATENATE(BT$4,$A8),'Výsledková listina'!$S:$S,0)),"",INDEX('Výsledková listina'!$T:$T,MATCH(CONCATENATE(BT$4,$A8),'Výsledková listina'!$S:$S,0),1))</f>
      </c>
      <c r="BV8" s="93"/>
      <c r="BW8" s="50">
        <f t="shared" si="14"/>
      </c>
      <c r="BX8" s="63"/>
    </row>
    <row r="9" spans="1:76" s="10" customFormat="1" ht="34.5" customHeight="1">
      <c r="A9" s="5">
        <v>4</v>
      </c>
      <c r="B9" s="17" t="str">
        <f>IF(ISNA(MATCH(CONCATENATE(B$4,$A9),'Výsledková listina'!$S:$S,0)),"",INDEX('Výsledková listina'!$C:$C,MATCH(CONCATENATE(B$4,$A9),'Výsledková listina'!$S:$S,0),1))</f>
        <v>Žigo Ladislav Ing.</v>
      </c>
      <c r="C9" s="52" t="str">
        <f>IF(ISNA(MATCH(CONCATENATE(B$4,$A9),'Výsledková listina'!$S:$S,0)),"",INDEX('Výsledková listina'!$T:$T,MATCH(CONCATENATE(B$4,$A9),'Výsledková listina'!$S:$S,0),1))</f>
        <v>MILO Loštice</v>
      </c>
      <c r="D9" s="93">
        <v>2000</v>
      </c>
      <c r="E9" s="50">
        <f t="shared" si="0"/>
        <v>4</v>
      </c>
      <c r="F9" s="63"/>
      <c r="G9" s="17" t="str">
        <f>IF(ISNA(MATCH(CONCATENATE(G$4,$A9),'Výsledková listina'!$S:$S,0)),"",INDEX('Výsledková listina'!$C:$C,MATCH(CONCATENATE(G$4,$A9),'Výsledková listina'!$S:$S,0),1))</f>
        <v>Mádle Petr</v>
      </c>
      <c r="H9" s="52" t="str">
        <f>IF(ISNA(MATCH(CONCATENATE(G$4,$A9),'Výsledková listina'!$S:$S,0)),"",INDEX('Výsledková listina'!$T:$T,MATCH(CONCATENATE(G$4,$A9),'Výsledková listina'!$S:$S,0),1))</f>
        <v>MO ČRS Třebechovice p/O</v>
      </c>
      <c r="I9" s="93">
        <v>440</v>
      </c>
      <c r="J9" s="50">
        <f t="shared" si="1"/>
        <v>8</v>
      </c>
      <c r="K9" s="63"/>
      <c r="L9" s="17" t="str">
        <f>IF(ISNA(MATCH(CONCATENATE(L$4,$A9),'Výsledková listina'!$S:$S,0)),"",INDEX('Výsledková listina'!$C:$C,MATCH(CONCATENATE(L$4,$A9),'Výsledková listina'!$S:$S,0),1))</f>
        <v>Průša Martin</v>
      </c>
      <c r="M9" s="52" t="str">
        <f>IF(ISNA(MATCH(CONCATENATE(L$4,$A9),'Výsledková listina'!$S:$S,0)),"",INDEX('Výsledková listina'!$T:$T,MATCH(CONCATENATE(L$4,$A9),'Výsledková listina'!$S:$S,0),1))</f>
        <v>MO ČRS Mirovice</v>
      </c>
      <c r="N9" s="93">
        <v>180</v>
      </c>
      <c r="O9" s="50">
        <f t="shared" si="2"/>
        <v>9</v>
      </c>
      <c r="P9" s="63"/>
      <c r="Q9" s="17" t="str">
        <f>IF(ISNA(MATCH(CONCATENATE(Q$4,$A9),'Výsledková listina'!$S:$S,0)),"",INDEX('Výsledková listina'!$C:$C,MATCH(CONCATENATE(Q$4,$A9),'Výsledková listina'!$S:$S,0),1))</f>
        <v>Vysoký Antonín</v>
      </c>
      <c r="R9" s="52" t="str">
        <f>IF(ISNA(MATCH(CONCATENATE(Q$4,$A9),'Výsledková listina'!$S:$S,0)),"",INDEX('Výsledková listina'!$T:$T,MATCH(CONCATENATE(Q$4,$A9),'Výsledková listina'!$S:$S,0),1))</f>
        <v>MO ČRS Pha 4 - Nusle</v>
      </c>
      <c r="S9" s="93">
        <v>1340</v>
      </c>
      <c r="T9" s="50">
        <f t="shared" si="3"/>
        <v>4</v>
      </c>
      <c r="U9" s="63"/>
      <c r="V9" s="17" t="str">
        <f>IF(ISNA(MATCH(CONCATENATE(V$4,$A9),'Výsledková listina'!$S:$S,0)),"",INDEX('Výsledková listina'!$C:$C,MATCH(CONCATENATE(V$4,$A9),'Výsledková listina'!$S:$S,0),1))</f>
        <v>Bárta Martin</v>
      </c>
      <c r="W9" s="52" t="str">
        <f>IF(ISNA(MATCH(CONCATENATE(V$4,$A9),'Výsledková listina'!$S:$S,0)),"",INDEX('Výsledková listina'!$T:$T,MATCH(CONCATENATE(V$4,$A9),'Výsledková listina'!$S:$S,0),1))</f>
        <v>MO ČRS Přeštice</v>
      </c>
      <c r="X9" s="93">
        <v>620</v>
      </c>
      <c r="Y9" s="50">
        <f t="shared" si="4"/>
        <v>7</v>
      </c>
      <c r="Z9" s="63"/>
      <c r="AA9" s="17">
        <f>IF(ISNA(MATCH(CONCATENATE(AA$4,$A9),'Výsledková listina'!$S:$S,0)),"",INDEX('Výsledková listina'!$C:$C,MATCH(CONCATENATE(AA$4,$A9),'Výsledková listina'!$S:$S,0),1))</f>
      </c>
      <c r="AB9" s="52">
        <f>IF(ISNA(MATCH(CONCATENATE(AA$4,$A9),'Výsledková listina'!$S:$S,0)),"",INDEX('Výsledková listina'!$T:$T,MATCH(CONCATENATE(AA$4,$A9),'Výsledková listina'!$S:$S,0),1))</f>
      </c>
      <c r="AC9" s="93"/>
      <c r="AD9" s="50">
        <f t="shared" si="5"/>
      </c>
      <c r="AE9" s="63"/>
      <c r="AF9" s="17">
        <f>IF(ISNA(MATCH(CONCATENATE(AF$4,$A9),'Výsledková listina'!$S:$S,0)),"",INDEX('Výsledková listina'!$C:$C,MATCH(CONCATENATE(AF$4,$A9),'Výsledková listina'!$S:$S,0),1))</f>
      </c>
      <c r="AG9" s="52">
        <f>IF(ISNA(MATCH(CONCATENATE(AF$4,$A9),'Výsledková listina'!$S:$S,0)),"",INDEX('Výsledková listina'!$T:$T,MATCH(CONCATENATE(AF$4,$A9),'Výsledková listina'!$S:$S,0),1))</f>
      </c>
      <c r="AH9" s="93"/>
      <c r="AI9" s="50">
        <f t="shared" si="6"/>
      </c>
      <c r="AJ9" s="63"/>
      <c r="AK9" s="17">
        <f>IF(ISNA(MATCH(CONCATENATE(AK$4,$A9),'Výsledková listina'!$S:$S,0)),"",INDEX('Výsledková listina'!$C:$C,MATCH(CONCATENATE(AK$4,$A9),'Výsledková listina'!$S:$S,0),1))</f>
      </c>
      <c r="AL9" s="52">
        <f>IF(ISNA(MATCH(CONCATENATE(AK$4,$A9),'Výsledková listina'!$S:$S,0)),"",INDEX('Výsledková listina'!$T:$T,MATCH(CONCATENATE(AK$4,$A9),'Výsledková listina'!$S:$S,0),1))</f>
      </c>
      <c r="AM9" s="93"/>
      <c r="AN9" s="50">
        <f t="shared" si="7"/>
      </c>
      <c r="AO9" s="63"/>
      <c r="AP9" s="17">
        <f>IF(ISNA(MATCH(CONCATENATE(AP$4,$A9),'Výsledková listina'!$S:$S,0)),"",INDEX('Výsledková listina'!$C:$C,MATCH(CONCATENATE(AP$4,$A9),'Výsledková listina'!$S:$S,0),1))</f>
      </c>
      <c r="AQ9" s="52">
        <f>IF(ISNA(MATCH(CONCATENATE(AP$4,$A9),'Výsledková listina'!$S:$S,0)),"",INDEX('Výsledková listina'!$T:$T,MATCH(CONCATENATE(AP$4,$A9),'Výsledková listina'!$S:$S,0),1))</f>
      </c>
      <c r="AR9" s="93"/>
      <c r="AS9" s="50">
        <f t="shared" si="8"/>
      </c>
      <c r="AT9" s="63"/>
      <c r="AU9" s="17">
        <f>IF(ISNA(MATCH(CONCATENATE(AU$4,$A9),'Výsledková listina'!$S:$S,0)),"",INDEX('Výsledková listina'!$C:$C,MATCH(CONCATENATE(AU$4,$A9),'Výsledková listina'!$S:$S,0),1))</f>
      </c>
      <c r="AV9" s="52">
        <f>IF(ISNA(MATCH(CONCATENATE(AU$4,$A9),'Výsledková listina'!$S:$S,0)),"",INDEX('Výsledková listina'!$T:$T,MATCH(CONCATENATE(AU$4,$A9),'Výsledková listina'!$S:$S,0),1))</f>
      </c>
      <c r="AW9" s="93"/>
      <c r="AX9" s="50">
        <f t="shared" si="9"/>
      </c>
      <c r="AY9" s="63"/>
      <c r="AZ9" s="17">
        <f>IF(ISNA(MATCH(CONCATENATE(AZ$4,$A9),'Výsledková listina'!$S:$S,0)),"",INDEX('Výsledková listina'!$C:$C,MATCH(CONCATENATE(AZ$4,$A9),'Výsledková listina'!$S:$S,0),1))</f>
      </c>
      <c r="BA9" s="52">
        <f>IF(ISNA(MATCH(CONCATENATE(AZ$4,$A9),'Výsledková listina'!$S:$S,0)),"",INDEX('Výsledková listina'!$T:$T,MATCH(CONCATENATE(AZ$4,$A9),'Výsledková listina'!$S:$S,0),1))</f>
      </c>
      <c r="BB9" s="93"/>
      <c r="BC9" s="50">
        <f t="shared" si="10"/>
      </c>
      <c r="BD9" s="63"/>
      <c r="BE9" s="17">
        <f>IF(ISNA(MATCH(CONCATENATE(BE$4,$A9),'Výsledková listina'!$S:$S,0)),"",INDEX('Výsledková listina'!$C:$C,MATCH(CONCATENATE(BE$4,$A9),'Výsledková listina'!$S:$S,0),1))</f>
      </c>
      <c r="BF9" s="52">
        <f>IF(ISNA(MATCH(CONCATENATE(BE$4,$A9),'Výsledková listina'!$S:$S,0)),"",INDEX('Výsledková listina'!$T:$T,MATCH(CONCATENATE(BE$4,$A9),'Výsledková listina'!$S:$S,0),1))</f>
      </c>
      <c r="BG9" s="93"/>
      <c r="BH9" s="50">
        <f t="shared" si="11"/>
      </c>
      <c r="BI9" s="63"/>
      <c r="BJ9" s="17">
        <f>IF(ISNA(MATCH(CONCATENATE(BJ$4,$A9),'Výsledková listina'!$S:$S,0)),"",INDEX('Výsledková listina'!$C:$C,MATCH(CONCATENATE(BJ$4,$A9),'Výsledková listina'!$S:$S,0),1))</f>
      </c>
      <c r="BK9" s="52">
        <f>IF(ISNA(MATCH(CONCATENATE(BJ$4,$A9),'Výsledková listina'!$S:$S,0)),"",INDEX('Výsledková listina'!$T:$T,MATCH(CONCATENATE(BJ$4,$A9),'Výsledková listina'!$S:$S,0),1))</f>
      </c>
      <c r="BL9" s="93"/>
      <c r="BM9" s="50">
        <f t="shared" si="12"/>
      </c>
      <c r="BN9" s="63"/>
      <c r="BO9" s="17">
        <f>IF(ISNA(MATCH(CONCATENATE(BO$4,$A9),'Výsledková listina'!$S:$S,0)),"",INDEX('Výsledková listina'!$C:$C,MATCH(CONCATENATE(BO$4,$A9),'Výsledková listina'!$S:$S,0),1))</f>
      </c>
      <c r="BP9" s="52">
        <f>IF(ISNA(MATCH(CONCATENATE(BO$4,$A9),'Výsledková listina'!$S:$S,0)),"",INDEX('Výsledková listina'!$T:$T,MATCH(CONCATENATE(BO$4,$A9),'Výsledková listina'!$S:$S,0),1))</f>
      </c>
      <c r="BQ9" s="93"/>
      <c r="BR9" s="50">
        <f t="shared" si="13"/>
      </c>
      <c r="BS9" s="63"/>
      <c r="BT9" s="17">
        <f>IF(ISNA(MATCH(CONCATENATE(BT$4,$A9),'Výsledková listina'!$S:$S,0)),"",INDEX('Výsledková listina'!$C:$C,MATCH(CONCATENATE(BT$4,$A9),'Výsledková listina'!$S:$S,0),1))</f>
      </c>
      <c r="BU9" s="52">
        <f>IF(ISNA(MATCH(CONCATENATE(BT$4,$A9),'Výsledková listina'!$S:$S,0)),"",INDEX('Výsledková listina'!$T:$T,MATCH(CONCATENATE(BT$4,$A9),'Výsledková listina'!$S:$S,0),1))</f>
      </c>
      <c r="BV9" s="93"/>
      <c r="BW9" s="50">
        <f t="shared" si="14"/>
      </c>
      <c r="BX9" s="63"/>
    </row>
    <row r="10" spans="1:76" s="10" customFormat="1" ht="34.5" customHeight="1">
      <c r="A10" s="5">
        <v>5</v>
      </c>
      <c r="B10" s="17" t="str">
        <f>IF(ISNA(MATCH(CONCATENATE(B$4,$A10),'Výsledková listina'!$S:$S,0)),"",INDEX('Výsledková listina'!$C:$C,MATCH(CONCATENATE(B$4,$A10),'Výsledková listina'!$S:$S,0),1))</f>
        <v>Bárta Jakub</v>
      </c>
      <c r="C10" s="52" t="str">
        <f>IF(ISNA(MATCH(CONCATENATE(B$4,$A10),'Výsledková listina'!$S:$S,0)),"",INDEX('Výsledková listina'!$T:$T,MATCH(CONCATENATE(B$4,$A10),'Výsledková listina'!$S:$S,0),1))</f>
        <v>MO ČRS Přeštice</v>
      </c>
      <c r="D10" s="93">
        <v>870</v>
      </c>
      <c r="E10" s="50">
        <f t="shared" si="0"/>
        <v>8</v>
      </c>
      <c r="F10" s="63"/>
      <c r="G10" s="17" t="str">
        <f>IF(ISNA(MATCH(CONCATENATE(G$4,$A10),'Výsledková listina'!$S:$S,0)),"",INDEX('Výsledková listina'!$C:$C,MATCH(CONCATENATE(G$4,$A10),'Výsledková listina'!$S:$S,0),1))</f>
        <v>Noll Vladimír</v>
      </c>
      <c r="H10" s="52">
        <f>IF(ISNA(MATCH(CONCATENATE(G$4,$A10),'Výsledková listina'!$S:$S,0)),"",INDEX('Výsledková listina'!$T:$T,MATCH(CONCATENATE(G$4,$A10),'Výsledková listina'!$S:$S,0),1))</f>
      </c>
      <c r="I10" s="93">
        <v>2050</v>
      </c>
      <c r="J10" s="50">
        <f t="shared" si="1"/>
        <v>2.5</v>
      </c>
      <c r="K10" s="63"/>
      <c r="L10" s="17" t="str">
        <f>IF(ISNA(MATCH(CONCATENATE(L$4,$A10),'Výsledková listina'!$S:$S,0)),"",INDEX('Výsledková listina'!$C:$C,MATCH(CONCATENATE(L$4,$A10),'Výsledková listina'!$S:$S,0),1))</f>
        <v>Lev Radek</v>
      </c>
      <c r="M10" s="52" t="str">
        <f>IF(ISNA(MATCH(CONCATENATE(L$4,$A10),'Výsledková listina'!$S:$S,0)),"",INDEX('Výsledková listina'!$T:$T,MATCH(CONCATENATE(L$4,$A10),'Výsledková listina'!$S:$S,0),1))</f>
        <v>MO ČRS Rakovník </v>
      </c>
      <c r="N10" s="93">
        <v>100</v>
      </c>
      <c r="O10" s="50">
        <f t="shared" si="2"/>
        <v>10</v>
      </c>
      <c r="P10" s="63"/>
      <c r="Q10" s="17" t="str">
        <f>IF(ISNA(MATCH(CONCATENATE(Q$4,$A10),'Výsledková listina'!$S:$S,0)),"",INDEX('Výsledková listina'!$C:$C,MATCH(CONCATENATE(Q$4,$A10),'Výsledková listina'!$S:$S,0),1))</f>
        <v>Polovic Ladislav</v>
      </c>
      <c r="R10" s="52" t="str">
        <f>IF(ISNA(MATCH(CONCATENATE(Q$4,$A10),'Výsledková listina'!$S:$S,0)),"",INDEX('Výsledková listina'!$T:$T,MATCH(CONCATENATE(Q$4,$A10),'Výsledková listina'!$S:$S,0),1))</f>
        <v>AWAS DRENNAN</v>
      </c>
      <c r="S10" s="93">
        <v>200</v>
      </c>
      <c r="T10" s="50">
        <f t="shared" si="3"/>
        <v>11</v>
      </c>
      <c r="U10" s="63"/>
      <c r="V10" s="17" t="str">
        <f>IF(ISNA(MATCH(CONCATENATE(V$4,$A10),'Výsledková listina'!$S:$S,0)),"",INDEX('Výsledková listina'!$C:$C,MATCH(CONCATENATE(V$4,$A10),'Výsledková listina'!$S:$S,0),1))</f>
        <v>Flament Pierre</v>
      </c>
      <c r="W10" s="52" t="str">
        <f>IF(ISNA(MATCH(CONCATENATE(V$4,$A10),'Výsledková listina'!$S:$S,0)),"",INDEX('Výsledková listina'!$T:$T,MATCH(CONCATENATE(V$4,$A10),'Výsledková listina'!$S:$S,0),1))</f>
        <v>Praha 5 - Velká Chuchle</v>
      </c>
      <c r="X10" s="93">
        <v>460</v>
      </c>
      <c r="Y10" s="50">
        <f t="shared" si="4"/>
        <v>8</v>
      </c>
      <c r="Z10" s="63"/>
      <c r="AA10" s="17">
        <f>IF(ISNA(MATCH(CONCATENATE(AA$4,$A10),'Výsledková listina'!$S:$S,0)),"",INDEX('Výsledková listina'!$C:$C,MATCH(CONCATENATE(AA$4,$A10),'Výsledková listina'!$S:$S,0),1))</f>
      </c>
      <c r="AB10" s="52">
        <f>IF(ISNA(MATCH(CONCATENATE(AA$4,$A10),'Výsledková listina'!$S:$S,0)),"",INDEX('Výsledková listina'!$T:$T,MATCH(CONCATENATE(AA$4,$A10),'Výsledková listina'!$S:$S,0),1))</f>
      </c>
      <c r="AC10" s="93"/>
      <c r="AD10" s="50">
        <f t="shared" si="5"/>
      </c>
      <c r="AE10" s="63"/>
      <c r="AF10" s="17">
        <f>IF(ISNA(MATCH(CONCATENATE(AF$4,$A10),'Výsledková listina'!$S:$S,0)),"",INDEX('Výsledková listina'!$C:$C,MATCH(CONCATENATE(AF$4,$A10),'Výsledková listina'!$S:$S,0),1))</f>
      </c>
      <c r="AG10" s="52">
        <f>IF(ISNA(MATCH(CONCATENATE(AF$4,$A10),'Výsledková listina'!$S:$S,0)),"",INDEX('Výsledková listina'!$T:$T,MATCH(CONCATENATE(AF$4,$A10),'Výsledková listina'!$S:$S,0),1))</f>
      </c>
      <c r="AH10" s="93"/>
      <c r="AI10" s="50">
        <f t="shared" si="6"/>
      </c>
      <c r="AJ10" s="63"/>
      <c r="AK10" s="17">
        <f>IF(ISNA(MATCH(CONCATENATE(AK$4,$A10),'Výsledková listina'!$S:$S,0)),"",INDEX('Výsledková listina'!$C:$C,MATCH(CONCATENATE(AK$4,$A10),'Výsledková listina'!$S:$S,0),1))</f>
      </c>
      <c r="AL10" s="52">
        <f>IF(ISNA(MATCH(CONCATENATE(AK$4,$A10),'Výsledková listina'!$S:$S,0)),"",INDEX('Výsledková listina'!$T:$T,MATCH(CONCATENATE(AK$4,$A10),'Výsledková listina'!$S:$S,0),1))</f>
      </c>
      <c r="AM10" s="93"/>
      <c r="AN10" s="50">
        <f t="shared" si="7"/>
      </c>
      <c r="AO10" s="63"/>
      <c r="AP10" s="17">
        <f>IF(ISNA(MATCH(CONCATENATE(AP$4,$A10),'Výsledková listina'!$S:$S,0)),"",INDEX('Výsledková listina'!$C:$C,MATCH(CONCATENATE(AP$4,$A10),'Výsledková listina'!$S:$S,0),1))</f>
      </c>
      <c r="AQ10" s="52">
        <f>IF(ISNA(MATCH(CONCATENATE(AP$4,$A10),'Výsledková listina'!$S:$S,0)),"",INDEX('Výsledková listina'!$T:$T,MATCH(CONCATENATE(AP$4,$A10),'Výsledková listina'!$S:$S,0),1))</f>
      </c>
      <c r="AR10" s="93"/>
      <c r="AS10" s="50">
        <f t="shared" si="8"/>
      </c>
      <c r="AT10" s="63"/>
      <c r="AU10" s="17">
        <f>IF(ISNA(MATCH(CONCATENATE(AU$4,$A10),'Výsledková listina'!$S:$S,0)),"",INDEX('Výsledková listina'!$C:$C,MATCH(CONCATENATE(AU$4,$A10),'Výsledková listina'!$S:$S,0),1))</f>
      </c>
      <c r="AV10" s="52">
        <f>IF(ISNA(MATCH(CONCATENATE(AU$4,$A10),'Výsledková listina'!$S:$S,0)),"",INDEX('Výsledková listina'!$T:$T,MATCH(CONCATENATE(AU$4,$A10),'Výsledková listina'!$S:$S,0),1))</f>
      </c>
      <c r="AW10" s="93"/>
      <c r="AX10" s="50">
        <f t="shared" si="9"/>
      </c>
      <c r="AY10" s="63"/>
      <c r="AZ10" s="17">
        <f>IF(ISNA(MATCH(CONCATENATE(AZ$4,$A10),'Výsledková listina'!$S:$S,0)),"",INDEX('Výsledková listina'!$C:$C,MATCH(CONCATENATE(AZ$4,$A10),'Výsledková listina'!$S:$S,0),1))</f>
      </c>
      <c r="BA10" s="52">
        <f>IF(ISNA(MATCH(CONCATENATE(AZ$4,$A10),'Výsledková listina'!$S:$S,0)),"",INDEX('Výsledková listina'!$T:$T,MATCH(CONCATENATE(AZ$4,$A10),'Výsledková listina'!$S:$S,0),1))</f>
      </c>
      <c r="BB10" s="93"/>
      <c r="BC10" s="50">
        <f t="shared" si="10"/>
      </c>
      <c r="BD10" s="63"/>
      <c r="BE10" s="17">
        <f>IF(ISNA(MATCH(CONCATENATE(BE$4,$A10),'Výsledková listina'!$S:$S,0)),"",INDEX('Výsledková listina'!$C:$C,MATCH(CONCATENATE(BE$4,$A10),'Výsledková listina'!$S:$S,0),1))</f>
      </c>
      <c r="BF10" s="52">
        <f>IF(ISNA(MATCH(CONCATENATE(BE$4,$A10),'Výsledková listina'!$S:$S,0)),"",INDEX('Výsledková listina'!$T:$T,MATCH(CONCATENATE(BE$4,$A10),'Výsledková listina'!$S:$S,0),1))</f>
      </c>
      <c r="BG10" s="93"/>
      <c r="BH10" s="50">
        <f t="shared" si="11"/>
      </c>
      <c r="BI10" s="63"/>
      <c r="BJ10" s="17">
        <f>IF(ISNA(MATCH(CONCATENATE(BJ$4,$A10),'Výsledková listina'!$S:$S,0)),"",INDEX('Výsledková listina'!$C:$C,MATCH(CONCATENATE(BJ$4,$A10),'Výsledková listina'!$S:$S,0),1))</f>
      </c>
      <c r="BK10" s="52">
        <f>IF(ISNA(MATCH(CONCATENATE(BJ$4,$A10),'Výsledková listina'!$S:$S,0)),"",INDEX('Výsledková listina'!$T:$T,MATCH(CONCATENATE(BJ$4,$A10),'Výsledková listina'!$S:$S,0),1))</f>
      </c>
      <c r="BL10" s="93"/>
      <c r="BM10" s="50">
        <f t="shared" si="12"/>
      </c>
      <c r="BN10" s="63"/>
      <c r="BO10" s="17">
        <f>IF(ISNA(MATCH(CONCATENATE(BO$4,$A10),'Výsledková listina'!$S:$S,0)),"",INDEX('Výsledková listina'!$C:$C,MATCH(CONCATENATE(BO$4,$A10),'Výsledková listina'!$S:$S,0),1))</f>
      </c>
      <c r="BP10" s="52">
        <f>IF(ISNA(MATCH(CONCATENATE(BO$4,$A10),'Výsledková listina'!$S:$S,0)),"",INDEX('Výsledková listina'!$T:$T,MATCH(CONCATENATE(BO$4,$A10),'Výsledková listina'!$S:$S,0),1))</f>
      </c>
      <c r="BQ10" s="93"/>
      <c r="BR10" s="50">
        <f t="shared" si="13"/>
      </c>
      <c r="BS10" s="63"/>
      <c r="BT10" s="17">
        <f>IF(ISNA(MATCH(CONCATENATE(BT$4,$A10),'Výsledková listina'!$S:$S,0)),"",INDEX('Výsledková listina'!$C:$C,MATCH(CONCATENATE(BT$4,$A10),'Výsledková listina'!$S:$S,0),1))</f>
      </c>
      <c r="BU10" s="52">
        <f>IF(ISNA(MATCH(CONCATENATE(BT$4,$A10),'Výsledková listina'!$S:$S,0)),"",INDEX('Výsledková listina'!$T:$T,MATCH(CONCATENATE(BT$4,$A10),'Výsledková listina'!$S:$S,0),1))</f>
      </c>
      <c r="BV10" s="93"/>
      <c r="BW10" s="50">
        <f t="shared" si="14"/>
      </c>
      <c r="BX10" s="63"/>
    </row>
    <row r="11" spans="1:76" s="10" customFormat="1" ht="34.5" customHeight="1">
      <c r="A11" s="5">
        <v>6</v>
      </c>
      <c r="B11" s="17" t="str">
        <f>IF(ISNA(MATCH(CONCATENATE(B$4,$A11),'Výsledková listina'!$S:$S,0)),"",INDEX('Výsledková listina'!$C:$C,MATCH(CONCATENATE(B$4,$A11),'Výsledková listina'!$S:$S,0),1))</f>
        <v>Kovařík Jaroslav</v>
      </c>
      <c r="C11" s="52" t="str">
        <f>IF(ISNA(MATCH(CONCATENATE(B$4,$A11),'Výsledková listina'!$S:$S,0)),"",INDEX('Výsledková listina'!$T:$T,MATCH(CONCATENATE(B$4,$A11),'Výsledková listina'!$S:$S,0),1))</f>
        <v>MO ČRS J.Hradec</v>
      </c>
      <c r="D11" s="93">
        <v>1830</v>
      </c>
      <c r="E11" s="50">
        <f t="shared" si="0"/>
        <v>6</v>
      </c>
      <c r="F11" s="63"/>
      <c r="G11" s="17" t="str">
        <f>IF(ISNA(MATCH(CONCATENATE(G$4,$A11),'Výsledková listina'!$S:$S,0)),"",INDEX('Výsledková listina'!$C:$C,MATCH(CONCATENATE(G$4,$A11),'Výsledková listina'!$S:$S,0),1))</f>
        <v>Syrovátka Pavel</v>
      </c>
      <c r="H11" s="52" t="str">
        <f>IF(ISNA(MATCH(CONCATENATE(G$4,$A11),'Výsledková listina'!$S:$S,0)),"",INDEX('Výsledková listina'!$T:$T,MATCH(CONCATENATE(G$4,$A11),'Výsledková listina'!$S:$S,0),1))</f>
        <v>MO ČRS Plaňany Colmic</v>
      </c>
      <c r="I11" s="93">
        <v>2050</v>
      </c>
      <c r="J11" s="50">
        <f t="shared" si="1"/>
        <v>2.5</v>
      </c>
      <c r="K11" s="63"/>
      <c r="L11" s="17" t="str">
        <f>IF(ISNA(MATCH(CONCATENATE(L$4,$A11),'Výsledková listina'!$S:$S,0)),"",INDEX('Výsledková listina'!$C:$C,MATCH(CONCATENATE(L$4,$A11),'Výsledková listina'!$S:$S,0),1))</f>
        <v>Milewski Zbygniew</v>
      </c>
      <c r="M11" s="52" t="str">
        <f>IF(ISNA(MATCH(CONCATENATE(L$4,$A11),'Výsledková listina'!$S:$S,0)),"",INDEX('Výsledková listina'!$T:$T,MATCH(CONCATENATE(L$4,$A11),'Výsledková listina'!$S:$S,0),1))</f>
        <v>MIVARDI CZ Mohelnice</v>
      </c>
      <c r="N11" s="93">
        <v>1420</v>
      </c>
      <c r="O11" s="50">
        <f t="shared" si="2"/>
        <v>3</v>
      </c>
      <c r="P11" s="63"/>
      <c r="Q11" s="17" t="str">
        <f>IF(ISNA(MATCH(CONCATENATE(Q$4,$A11),'Výsledková listina'!$S:$S,0)),"",INDEX('Výsledková listina'!$C:$C,MATCH(CONCATENATE(Q$4,$A11),'Výsledková listina'!$S:$S,0),1))</f>
        <v>Górecki Kacper</v>
      </c>
      <c r="R11" s="52" t="str">
        <f>IF(ISNA(MATCH(CONCATENATE(Q$4,$A11),'Výsledková listina'!$S:$S,0)),"",INDEX('Výsledková listina'!$T:$T,MATCH(CONCATENATE(Q$4,$A11),'Výsledková listina'!$S:$S,0),1))</f>
        <v>MIVARDI CZ Mohelnice</v>
      </c>
      <c r="S11" s="93">
        <v>1380</v>
      </c>
      <c r="T11" s="50">
        <f t="shared" si="3"/>
        <v>3</v>
      </c>
      <c r="U11" s="63"/>
      <c r="V11" s="17" t="str">
        <f>IF(ISNA(MATCH(CONCATENATE(V$4,$A11),'Výsledková listina'!$S:$S,0)),"",INDEX('Výsledková listina'!$C:$C,MATCH(CONCATENATE(V$4,$A11),'Výsledková listina'!$S:$S,0),1))</f>
        <v>Mádle Karel</v>
      </c>
      <c r="W11" s="52" t="str">
        <f>IF(ISNA(MATCH(CONCATENATE(V$4,$A11),'Výsledková listina'!$S:$S,0)),"",INDEX('Výsledková listina'!$T:$T,MATCH(CONCATENATE(V$4,$A11),'Výsledková listina'!$S:$S,0),1))</f>
        <v>MO ČRS Třebechovice p/O</v>
      </c>
      <c r="X11" s="93">
        <v>120</v>
      </c>
      <c r="Y11" s="50">
        <f t="shared" si="4"/>
        <v>11</v>
      </c>
      <c r="Z11" s="63"/>
      <c r="AA11" s="17">
        <f>IF(ISNA(MATCH(CONCATENATE(AA$4,$A11),'Výsledková listina'!$S:$S,0)),"",INDEX('Výsledková listina'!$C:$C,MATCH(CONCATENATE(AA$4,$A11),'Výsledková listina'!$S:$S,0),1))</f>
      </c>
      <c r="AB11" s="52">
        <f>IF(ISNA(MATCH(CONCATENATE(AA$4,$A11),'Výsledková listina'!$S:$S,0)),"",INDEX('Výsledková listina'!$T:$T,MATCH(CONCATENATE(AA$4,$A11),'Výsledková listina'!$S:$S,0),1))</f>
      </c>
      <c r="AC11" s="93"/>
      <c r="AD11" s="50">
        <f t="shared" si="5"/>
      </c>
      <c r="AE11" s="63"/>
      <c r="AF11" s="17">
        <f>IF(ISNA(MATCH(CONCATENATE(AF$4,$A11),'Výsledková listina'!$S:$S,0)),"",INDEX('Výsledková listina'!$C:$C,MATCH(CONCATENATE(AF$4,$A11),'Výsledková listina'!$S:$S,0),1))</f>
      </c>
      <c r="AG11" s="52">
        <f>IF(ISNA(MATCH(CONCATENATE(AF$4,$A11),'Výsledková listina'!$S:$S,0)),"",INDEX('Výsledková listina'!$T:$T,MATCH(CONCATENATE(AF$4,$A11),'Výsledková listina'!$S:$S,0),1))</f>
      </c>
      <c r="AH11" s="93"/>
      <c r="AI11" s="50">
        <f t="shared" si="6"/>
      </c>
      <c r="AJ11" s="63"/>
      <c r="AK11" s="17">
        <f>IF(ISNA(MATCH(CONCATENATE(AK$4,$A11),'Výsledková listina'!$S:$S,0)),"",INDEX('Výsledková listina'!$C:$C,MATCH(CONCATENATE(AK$4,$A11),'Výsledková listina'!$S:$S,0),1))</f>
      </c>
      <c r="AL11" s="52">
        <f>IF(ISNA(MATCH(CONCATENATE(AK$4,$A11),'Výsledková listina'!$S:$S,0)),"",INDEX('Výsledková listina'!$T:$T,MATCH(CONCATENATE(AK$4,$A11),'Výsledková listina'!$S:$S,0),1))</f>
      </c>
      <c r="AM11" s="93"/>
      <c r="AN11" s="50">
        <f t="shared" si="7"/>
      </c>
      <c r="AO11" s="63"/>
      <c r="AP11" s="17">
        <f>IF(ISNA(MATCH(CONCATENATE(AP$4,$A11),'Výsledková listina'!$S:$S,0)),"",INDEX('Výsledková listina'!$C:$C,MATCH(CONCATENATE(AP$4,$A11),'Výsledková listina'!$S:$S,0),1))</f>
      </c>
      <c r="AQ11" s="52">
        <f>IF(ISNA(MATCH(CONCATENATE(AP$4,$A11),'Výsledková listina'!$S:$S,0)),"",INDEX('Výsledková listina'!$T:$T,MATCH(CONCATENATE(AP$4,$A11),'Výsledková listina'!$S:$S,0),1))</f>
      </c>
      <c r="AR11" s="93"/>
      <c r="AS11" s="50">
        <f t="shared" si="8"/>
      </c>
      <c r="AT11" s="63"/>
      <c r="AU11" s="17">
        <f>IF(ISNA(MATCH(CONCATENATE(AU$4,$A11),'Výsledková listina'!$S:$S,0)),"",INDEX('Výsledková listina'!$C:$C,MATCH(CONCATENATE(AU$4,$A11),'Výsledková listina'!$S:$S,0),1))</f>
      </c>
      <c r="AV11" s="52">
        <f>IF(ISNA(MATCH(CONCATENATE(AU$4,$A11),'Výsledková listina'!$S:$S,0)),"",INDEX('Výsledková listina'!$T:$T,MATCH(CONCATENATE(AU$4,$A11),'Výsledková listina'!$S:$S,0),1))</f>
      </c>
      <c r="AW11" s="93"/>
      <c r="AX11" s="50">
        <f t="shared" si="9"/>
      </c>
      <c r="AY11" s="63"/>
      <c r="AZ11" s="17">
        <f>IF(ISNA(MATCH(CONCATENATE(AZ$4,$A11),'Výsledková listina'!$S:$S,0)),"",INDEX('Výsledková listina'!$C:$C,MATCH(CONCATENATE(AZ$4,$A11),'Výsledková listina'!$S:$S,0),1))</f>
      </c>
      <c r="BA11" s="52">
        <f>IF(ISNA(MATCH(CONCATENATE(AZ$4,$A11),'Výsledková listina'!$S:$S,0)),"",INDEX('Výsledková listina'!$T:$T,MATCH(CONCATENATE(AZ$4,$A11),'Výsledková listina'!$S:$S,0),1))</f>
      </c>
      <c r="BB11" s="93"/>
      <c r="BC11" s="50">
        <f t="shared" si="10"/>
      </c>
      <c r="BD11" s="63"/>
      <c r="BE11" s="17">
        <f>IF(ISNA(MATCH(CONCATENATE(BE$4,$A11),'Výsledková listina'!$S:$S,0)),"",INDEX('Výsledková listina'!$C:$C,MATCH(CONCATENATE(BE$4,$A11),'Výsledková listina'!$S:$S,0),1))</f>
      </c>
      <c r="BF11" s="52">
        <f>IF(ISNA(MATCH(CONCATENATE(BE$4,$A11),'Výsledková listina'!$S:$S,0)),"",INDEX('Výsledková listina'!$T:$T,MATCH(CONCATENATE(BE$4,$A11),'Výsledková listina'!$S:$S,0),1))</f>
      </c>
      <c r="BG11" s="93"/>
      <c r="BH11" s="50">
        <f t="shared" si="11"/>
      </c>
      <c r="BI11" s="63"/>
      <c r="BJ11" s="17">
        <f>IF(ISNA(MATCH(CONCATENATE(BJ$4,$A11),'Výsledková listina'!$S:$S,0)),"",INDEX('Výsledková listina'!$C:$C,MATCH(CONCATENATE(BJ$4,$A11),'Výsledková listina'!$S:$S,0),1))</f>
      </c>
      <c r="BK11" s="52">
        <f>IF(ISNA(MATCH(CONCATENATE(BJ$4,$A11),'Výsledková listina'!$S:$S,0)),"",INDEX('Výsledková listina'!$T:$T,MATCH(CONCATENATE(BJ$4,$A11),'Výsledková listina'!$S:$S,0),1))</f>
      </c>
      <c r="BL11" s="93"/>
      <c r="BM11" s="50">
        <f t="shared" si="12"/>
      </c>
      <c r="BN11" s="63"/>
      <c r="BO11" s="17">
        <f>IF(ISNA(MATCH(CONCATENATE(BO$4,$A11),'Výsledková listina'!$S:$S,0)),"",INDEX('Výsledková listina'!$C:$C,MATCH(CONCATENATE(BO$4,$A11),'Výsledková listina'!$S:$S,0),1))</f>
      </c>
      <c r="BP11" s="52">
        <f>IF(ISNA(MATCH(CONCATENATE(BO$4,$A11),'Výsledková listina'!$S:$S,0)),"",INDEX('Výsledková listina'!$T:$T,MATCH(CONCATENATE(BO$4,$A11),'Výsledková listina'!$S:$S,0),1))</f>
      </c>
      <c r="BQ11" s="93"/>
      <c r="BR11" s="50">
        <f t="shared" si="13"/>
      </c>
      <c r="BS11" s="63"/>
      <c r="BT11" s="17">
        <f>IF(ISNA(MATCH(CONCATENATE(BT$4,$A11),'Výsledková listina'!$S:$S,0)),"",INDEX('Výsledková listina'!$C:$C,MATCH(CONCATENATE(BT$4,$A11),'Výsledková listina'!$S:$S,0),1))</f>
      </c>
      <c r="BU11" s="52">
        <f>IF(ISNA(MATCH(CONCATENATE(BT$4,$A11),'Výsledková listina'!$S:$S,0)),"",INDEX('Výsledková listina'!$T:$T,MATCH(CONCATENATE(BT$4,$A11),'Výsledková listina'!$S:$S,0),1))</f>
      </c>
      <c r="BV11" s="93"/>
      <c r="BW11" s="50">
        <f t="shared" si="14"/>
      </c>
      <c r="BX11" s="63"/>
    </row>
    <row r="12" spans="1:76" s="10" customFormat="1" ht="34.5" customHeight="1">
      <c r="A12" s="5">
        <v>7</v>
      </c>
      <c r="B12" s="17" t="str">
        <f>IF(ISNA(MATCH(CONCATENATE(B$4,$A12),'Výsledková listina'!$S:$S,0)),"",INDEX('Výsledková listina'!$C:$C,MATCH(CONCATENATE(B$4,$A12),'Výsledková listina'!$S:$S,0),1))</f>
        <v>Polívka Zdeněk</v>
      </c>
      <c r="C12" s="52" t="str">
        <f>IF(ISNA(MATCH(CONCATENATE(B$4,$A12),'Výsledková listina'!$S:$S,0)),"",INDEX('Výsledková listina'!$T:$T,MATCH(CONCATENATE(B$4,$A12),'Výsledková listina'!$S:$S,0),1))</f>
        <v>MO ČRS Stod</v>
      </c>
      <c r="D12" s="93">
        <v>3100</v>
      </c>
      <c r="E12" s="50">
        <f t="shared" si="0"/>
        <v>2</v>
      </c>
      <c r="F12" s="63"/>
      <c r="G12" s="17" t="str">
        <f>IF(ISNA(MATCH(CONCATENATE(G$4,$A12),'Výsledková listina'!$S:$S,0)),"",INDEX('Výsledková listina'!$C:$C,MATCH(CONCATENATE(G$4,$A12),'Výsledková listina'!$S:$S,0),1))</f>
        <v>Fořtík Petr</v>
      </c>
      <c r="H12" s="52" t="str">
        <f>IF(ISNA(MATCH(CONCATENATE(G$4,$A12),'Výsledková listina'!$S:$S,0)),"",INDEX('Výsledková listina'!$T:$T,MATCH(CONCATENATE(G$4,$A12),'Výsledková listina'!$S:$S,0),1))</f>
        <v>ČRS Team Maver Fishing</v>
      </c>
      <c r="I12" s="93">
        <v>210</v>
      </c>
      <c r="J12" s="50">
        <f t="shared" si="1"/>
        <v>9.5</v>
      </c>
      <c r="K12" s="63"/>
      <c r="L12" s="17" t="str">
        <f>IF(ISNA(MATCH(CONCATENATE(L$4,$A12),'Výsledková listina'!$S:$S,0)),"",INDEX('Výsledková listina'!$C:$C,MATCH(CONCATENATE(L$4,$A12),'Výsledková listina'!$S:$S,0),1))</f>
        <v>Pekař Jaroslav</v>
      </c>
      <c r="M12" s="52" t="str">
        <f>IF(ISNA(MATCH(CONCATENATE(L$4,$A12),'Výsledková listina'!$S:$S,0)),"",INDEX('Výsledková listina'!$T:$T,MATCH(CONCATENATE(L$4,$A12),'Výsledková listina'!$S:$S,0),1))</f>
        <v>MO ČRS J.Hradec</v>
      </c>
      <c r="N12" s="93">
        <v>0</v>
      </c>
      <c r="O12" s="50">
        <f t="shared" si="2"/>
        <v>11.5</v>
      </c>
      <c r="P12" s="63"/>
      <c r="Q12" s="17" t="str">
        <f>IF(ISNA(MATCH(CONCATENATE(Q$4,$A12),'Výsledková listina'!$S:$S,0)),"",INDEX('Výsledková listina'!$C:$C,MATCH(CONCATENATE(Q$4,$A12),'Výsledková listina'!$S:$S,0),1))</f>
        <v>Hron Radek</v>
      </c>
      <c r="R12" s="52" t="str">
        <f>IF(ISNA(MATCH(CONCATENATE(Q$4,$A12),'Výsledková listina'!$S:$S,0)),"",INDEX('Výsledková listina'!$T:$T,MATCH(CONCATENATE(Q$4,$A12),'Výsledková listina'!$S:$S,0),1))</f>
        <v>RSK Crazy Boys</v>
      </c>
      <c r="S12" s="93">
        <v>2480</v>
      </c>
      <c r="T12" s="50">
        <f t="shared" si="3"/>
        <v>1</v>
      </c>
      <c r="U12" s="63"/>
      <c r="V12" s="17" t="str">
        <f>IF(ISNA(MATCH(CONCATENATE(V$4,$A12),'Výsledková listina'!$S:$S,0)),"",INDEX('Výsledková listina'!$C:$C,MATCH(CONCATENATE(V$4,$A12),'Výsledková listina'!$S:$S,0),1))</f>
        <v>Havel Jiří</v>
      </c>
      <c r="W12" s="52" t="str">
        <f>IF(ISNA(MATCH(CONCATENATE(V$4,$A12),'Výsledková listina'!$S:$S,0)),"",INDEX('Výsledková listina'!$T:$T,MATCH(CONCATENATE(V$4,$A12),'Výsledková listina'!$S:$S,0),1))</f>
        <v>MO ČRS Plzeň 1</v>
      </c>
      <c r="X12" s="93">
        <v>380</v>
      </c>
      <c r="Y12" s="50">
        <f t="shared" si="4"/>
        <v>9</v>
      </c>
      <c r="Z12" s="63"/>
      <c r="AA12" s="17">
        <f>IF(ISNA(MATCH(CONCATENATE(AA$4,$A12),'Výsledková listina'!$S:$S,0)),"",INDEX('Výsledková listina'!$C:$C,MATCH(CONCATENATE(AA$4,$A12),'Výsledková listina'!$S:$S,0),1))</f>
      </c>
      <c r="AB12" s="52">
        <f>IF(ISNA(MATCH(CONCATENATE(AA$4,$A12),'Výsledková listina'!$S:$S,0)),"",INDEX('Výsledková listina'!$T:$T,MATCH(CONCATENATE(AA$4,$A12),'Výsledková listina'!$S:$S,0),1))</f>
      </c>
      <c r="AC12" s="93"/>
      <c r="AD12" s="50">
        <f t="shared" si="5"/>
      </c>
      <c r="AE12" s="63"/>
      <c r="AF12" s="17">
        <f>IF(ISNA(MATCH(CONCATENATE(AF$4,$A12),'Výsledková listina'!$S:$S,0)),"",INDEX('Výsledková listina'!$C:$C,MATCH(CONCATENATE(AF$4,$A12),'Výsledková listina'!$S:$S,0),1))</f>
      </c>
      <c r="AG12" s="52">
        <f>IF(ISNA(MATCH(CONCATENATE(AF$4,$A12),'Výsledková listina'!$S:$S,0)),"",INDEX('Výsledková listina'!$T:$T,MATCH(CONCATENATE(AF$4,$A12),'Výsledková listina'!$S:$S,0),1))</f>
      </c>
      <c r="AH12" s="93"/>
      <c r="AI12" s="50">
        <f t="shared" si="6"/>
      </c>
      <c r="AJ12" s="63"/>
      <c r="AK12" s="17">
        <f>IF(ISNA(MATCH(CONCATENATE(AK$4,$A12),'Výsledková listina'!$S:$S,0)),"",INDEX('Výsledková listina'!$C:$C,MATCH(CONCATENATE(AK$4,$A12),'Výsledková listina'!$S:$S,0),1))</f>
      </c>
      <c r="AL12" s="52">
        <f>IF(ISNA(MATCH(CONCATENATE(AK$4,$A12),'Výsledková listina'!$S:$S,0)),"",INDEX('Výsledková listina'!$T:$T,MATCH(CONCATENATE(AK$4,$A12),'Výsledková listina'!$S:$S,0),1))</f>
      </c>
      <c r="AM12" s="93"/>
      <c r="AN12" s="50">
        <f t="shared" si="7"/>
      </c>
      <c r="AO12" s="63"/>
      <c r="AP12" s="17">
        <f>IF(ISNA(MATCH(CONCATENATE(AP$4,$A12),'Výsledková listina'!$S:$S,0)),"",INDEX('Výsledková listina'!$C:$C,MATCH(CONCATENATE(AP$4,$A12),'Výsledková listina'!$S:$S,0),1))</f>
      </c>
      <c r="AQ12" s="52">
        <f>IF(ISNA(MATCH(CONCATENATE(AP$4,$A12),'Výsledková listina'!$S:$S,0)),"",INDEX('Výsledková listina'!$T:$T,MATCH(CONCATENATE(AP$4,$A12),'Výsledková listina'!$S:$S,0),1))</f>
      </c>
      <c r="AR12" s="93"/>
      <c r="AS12" s="50">
        <f t="shared" si="8"/>
      </c>
      <c r="AT12" s="63"/>
      <c r="AU12" s="17">
        <f>IF(ISNA(MATCH(CONCATENATE(AU$4,$A12),'Výsledková listina'!$S:$S,0)),"",INDEX('Výsledková listina'!$C:$C,MATCH(CONCATENATE(AU$4,$A12),'Výsledková listina'!$S:$S,0),1))</f>
      </c>
      <c r="AV12" s="52">
        <f>IF(ISNA(MATCH(CONCATENATE(AU$4,$A12),'Výsledková listina'!$S:$S,0)),"",INDEX('Výsledková listina'!$T:$T,MATCH(CONCATENATE(AU$4,$A12),'Výsledková listina'!$S:$S,0),1))</f>
      </c>
      <c r="AW12" s="93"/>
      <c r="AX12" s="50">
        <f t="shared" si="9"/>
      </c>
      <c r="AY12" s="63"/>
      <c r="AZ12" s="17">
        <f>IF(ISNA(MATCH(CONCATENATE(AZ$4,$A12),'Výsledková listina'!$S:$S,0)),"",INDEX('Výsledková listina'!$C:$C,MATCH(CONCATENATE(AZ$4,$A12),'Výsledková listina'!$S:$S,0),1))</f>
      </c>
      <c r="BA12" s="52">
        <f>IF(ISNA(MATCH(CONCATENATE(AZ$4,$A12),'Výsledková listina'!$S:$S,0)),"",INDEX('Výsledková listina'!$T:$T,MATCH(CONCATENATE(AZ$4,$A12),'Výsledková listina'!$S:$S,0),1))</f>
      </c>
      <c r="BB12" s="93"/>
      <c r="BC12" s="50">
        <f t="shared" si="10"/>
      </c>
      <c r="BD12" s="63"/>
      <c r="BE12" s="17">
        <f>IF(ISNA(MATCH(CONCATENATE(BE$4,$A12),'Výsledková listina'!$S:$S,0)),"",INDEX('Výsledková listina'!$C:$C,MATCH(CONCATENATE(BE$4,$A12),'Výsledková listina'!$S:$S,0),1))</f>
      </c>
      <c r="BF12" s="52">
        <f>IF(ISNA(MATCH(CONCATENATE(BE$4,$A12),'Výsledková listina'!$S:$S,0)),"",INDEX('Výsledková listina'!$T:$T,MATCH(CONCATENATE(BE$4,$A12),'Výsledková listina'!$S:$S,0),1))</f>
      </c>
      <c r="BG12" s="93"/>
      <c r="BH12" s="50">
        <f t="shared" si="11"/>
      </c>
      <c r="BI12" s="63"/>
      <c r="BJ12" s="17">
        <f>IF(ISNA(MATCH(CONCATENATE(BJ$4,$A12),'Výsledková listina'!$S:$S,0)),"",INDEX('Výsledková listina'!$C:$C,MATCH(CONCATENATE(BJ$4,$A12),'Výsledková listina'!$S:$S,0),1))</f>
      </c>
      <c r="BK12" s="52">
        <f>IF(ISNA(MATCH(CONCATENATE(BJ$4,$A12),'Výsledková listina'!$S:$S,0)),"",INDEX('Výsledková listina'!$T:$T,MATCH(CONCATENATE(BJ$4,$A12),'Výsledková listina'!$S:$S,0),1))</f>
      </c>
      <c r="BL12" s="93"/>
      <c r="BM12" s="50">
        <f t="shared" si="12"/>
      </c>
      <c r="BN12" s="63"/>
      <c r="BO12" s="17">
        <f>IF(ISNA(MATCH(CONCATENATE(BO$4,$A12),'Výsledková listina'!$S:$S,0)),"",INDEX('Výsledková listina'!$C:$C,MATCH(CONCATENATE(BO$4,$A12),'Výsledková listina'!$S:$S,0),1))</f>
      </c>
      <c r="BP12" s="52">
        <f>IF(ISNA(MATCH(CONCATENATE(BO$4,$A12),'Výsledková listina'!$S:$S,0)),"",INDEX('Výsledková listina'!$T:$T,MATCH(CONCATENATE(BO$4,$A12),'Výsledková listina'!$S:$S,0),1))</f>
      </c>
      <c r="BQ12" s="93"/>
      <c r="BR12" s="50">
        <f t="shared" si="13"/>
      </c>
      <c r="BS12" s="63"/>
      <c r="BT12" s="17">
        <f>IF(ISNA(MATCH(CONCATENATE(BT$4,$A12),'Výsledková listina'!$S:$S,0)),"",INDEX('Výsledková listina'!$C:$C,MATCH(CONCATENATE(BT$4,$A12),'Výsledková listina'!$S:$S,0),1))</f>
      </c>
      <c r="BU12" s="52">
        <f>IF(ISNA(MATCH(CONCATENATE(BT$4,$A12),'Výsledková listina'!$S:$S,0)),"",INDEX('Výsledková listina'!$T:$T,MATCH(CONCATENATE(BT$4,$A12),'Výsledková listina'!$S:$S,0),1))</f>
      </c>
      <c r="BV12" s="93"/>
      <c r="BW12" s="50">
        <f t="shared" si="14"/>
      </c>
      <c r="BX12" s="63"/>
    </row>
    <row r="13" spans="1:76" s="10" customFormat="1" ht="34.5" customHeight="1">
      <c r="A13" s="5">
        <v>8</v>
      </c>
      <c r="B13" s="17" t="str">
        <f>IF(ISNA(MATCH(CONCATENATE(B$4,$A13),'Výsledková listina'!$S:$S,0)),"",INDEX('Výsledková listina'!$C:$C,MATCH(CONCATENATE(B$4,$A13),'Výsledková listina'!$S:$S,0),1))</f>
        <v>Danyi Michal</v>
      </c>
      <c r="C13" s="52" t="str">
        <f>IF(ISNA(MATCH(CONCATENATE(B$4,$A13),'Výsledková listina'!$S:$S,0)),"",INDEX('Výsledková listina'!$T:$T,MATCH(CONCATENATE(B$4,$A13),'Výsledková listina'!$S:$S,0),1))</f>
        <v>MO ČRS Dačice</v>
      </c>
      <c r="D13" s="93">
        <v>480</v>
      </c>
      <c r="E13" s="50">
        <f t="shared" si="0"/>
        <v>11</v>
      </c>
      <c r="F13" s="63"/>
      <c r="G13" s="17" t="str">
        <f>IF(ISNA(MATCH(CONCATENATE(G$4,$A13),'Výsledková listina'!$S:$S,0)),"",INDEX('Výsledková listina'!$C:$C,MATCH(CONCATENATE(G$4,$A13),'Výsledková listina'!$S:$S,0),1))</f>
        <v>Kostka Jaroslav</v>
      </c>
      <c r="H13" s="52" t="str">
        <f>IF(ISNA(MATCH(CONCATENATE(G$4,$A13),'Výsledková listina'!$S:$S,0)),"",INDEX('Výsledková listina'!$T:$T,MATCH(CONCATENATE(G$4,$A13),'Výsledková listina'!$S:$S,0),1))</f>
        <v>MO ČRS J.Hradec</v>
      </c>
      <c r="I13" s="93">
        <v>1150</v>
      </c>
      <c r="J13" s="50">
        <f t="shared" si="1"/>
        <v>6</v>
      </c>
      <c r="K13" s="63"/>
      <c r="L13" s="17" t="str">
        <f>IF(ISNA(MATCH(CONCATENATE(L$4,$A13),'Výsledková listina'!$S:$S,0)),"",INDEX('Výsledková listina'!$C:$C,MATCH(CONCATENATE(L$4,$A13),'Výsledková listina'!$S:$S,0),1))</f>
        <v>Dubský František</v>
      </c>
      <c r="M13" s="52" t="str">
        <f>IF(ISNA(MATCH(CONCATENATE(L$4,$A13),'Výsledková listina'!$S:$S,0)),"",INDEX('Výsledková listina'!$T:$T,MATCH(CONCATENATE(L$4,$A13),'Výsledková listina'!$S:$S,0),1))</f>
        <v>MO ČRS Mirovice</v>
      </c>
      <c r="N13" s="93">
        <v>0</v>
      </c>
      <c r="O13" s="50">
        <f t="shared" si="2"/>
        <v>11.5</v>
      </c>
      <c r="P13" s="63"/>
      <c r="Q13" s="17" t="str">
        <f>IF(ISNA(MATCH(CONCATENATE(Q$4,$A13),'Výsledková listina'!$S:$S,0)),"",INDEX('Výsledková listina'!$C:$C,MATCH(CONCATENATE(Q$4,$A13),'Výsledková listina'!$S:$S,0),1))</f>
        <v>Hanáček František</v>
      </c>
      <c r="R13" s="52" t="str">
        <f>IF(ISNA(MATCH(CONCATENATE(Q$4,$A13),'Výsledková listina'!$S:$S,0)),"",INDEX('Výsledková listina'!$T:$T,MATCH(CONCATENATE(Q$4,$A13),'Výsledková listina'!$S:$S,0),1))</f>
        <v>RSK Crazy Boys</v>
      </c>
      <c r="S13" s="93">
        <v>360</v>
      </c>
      <c r="T13" s="50">
        <f t="shared" si="3"/>
        <v>9</v>
      </c>
      <c r="U13" s="63"/>
      <c r="V13" s="17" t="str">
        <f>IF(ISNA(MATCH(CONCATENATE(V$4,$A13),'Výsledková listina'!$S:$S,0)),"",INDEX('Výsledková listina'!$C:$C,MATCH(CONCATENATE(V$4,$A13),'Výsledková listina'!$S:$S,0),1))</f>
        <v>Maštera Vojtěch</v>
      </c>
      <c r="W13" s="52" t="str">
        <f>IF(ISNA(MATCH(CONCATENATE(V$4,$A13),'Výsledková listina'!$S:$S,0)),"",INDEX('Výsledková listina'!$T:$T,MATCH(CONCATENATE(V$4,$A13),'Výsledková listina'!$S:$S,0),1))</f>
        <v>AWAS DRENNAN</v>
      </c>
      <c r="X13" s="93">
        <v>1240</v>
      </c>
      <c r="Y13" s="50">
        <f t="shared" si="4"/>
        <v>5</v>
      </c>
      <c r="Z13" s="63"/>
      <c r="AA13" s="17">
        <f>IF(ISNA(MATCH(CONCATENATE(AA$4,$A13),'Výsledková listina'!$S:$S,0)),"",INDEX('Výsledková listina'!$C:$C,MATCH(CONCATENATE(AA$4,$A13),'Výsledková listina'!$S:$S,0),1))</f>
      </c>
      <c r="AB13" s="52">
        <f>IF(ISNA(MATCH(CONCATENATE(AA$4,$A13),'Výsledková listina'!$S:$S,0)),"",INDEX('Výsledková listina'!$T:$T,MATCH(CONCATENATE(AA$4,$A13),'Výsledková listina'!$S:$S,0),1))</f>
      </c>
      <c r="AC13" s="93"/>
      <c r="AD13" s="50">
        <f t="shared" si="5"/>
      </c>
      <c r="AE13" s="63"/>
      <c r="AF13" s="17">
        <f>IF(ISNA(MATCH(CONCATENATE(AF$4,$A13),'Výsledková listina'!$S:$S,0)),"",INDEX('Výsledková listina'!$C:$C,MATCH(CONCATENATE(AF$4,$A13),'Výsledková listina'!$S:$S,0),1))</f>
      </c>
      <c r="AG13" s="52">
        <f>IF(ISNA(MATCH(CONCATENATE(AF$4,$A13),'Výsledková listina'!$S:$S,0)),"",INDEX('Výsledková listina'!$T:$T,MATCH(CONCATENATE(AF$4,$A13),'Výsledková listina'!$S:$S,0),1))</f>
      </c>
      <c r="AH13" s="93"/>
      <c r="AI13" s="50">
        <f t="shared" si="6"/>
      </c>
      <c r="AJ13" s="63"/>
      <c r="AK13" s="17">
        <f>IF(ISNA(MATCH(CONCATENATE(AK$4,$A13),'Výsledková listina'!$S:$S,0)),"",INDEX('Výsledková listina'!$C:$C,MATCH(CONCATENATE(AK$4,$A13),'Výsledková listina'!$S:$S,0),1))</f>
      </c>
      <c r="AL13" s="52">
        <f>IF(ISNA(MATCH(CONCATENATE(AK$4,$A13),'Výsledková listina'!$S:$S,0)),"",INDEX('Výsledková listina'!$T:$T,MATCH(CONCATENATE(AK$4,$A13),'Výsledková listina'!$S:$S,0),1))</f>
      </c>
      <c r="AM13" s="93"/>
      <c r="AN13" s="50">
        <f t="shared" si="7"/>
      </c>
      <c r="AO13" s="63"/>
      <c r="AP13" s="17">
        <f>IF(ISNA(MATCH(CONCATENATE(AP$4,$A13),'Výsledková listina'!$S:$S,0)),"",INDEX('Výsledková listina'!$C:$C,MATCH(CONCATENATE(AP$4,$A13),'Výsledková listina'!$S:$S,0),1))</f>
      </c>
      <c r="AQ13" s="52">
        <f>IF(ISNA(MATCH(CONCATENATE(AP$4,$A13),'Výsledková listina'!$S:$S,0)),"",INDEX('Výsledková listina'!$T:$T,MATCH(CONCATENATE(AP$4,$A13),'Výsledková listina'!$S:$S,0),1))</f>
      </c>
      <c r="AR13" s="93"/>
      <c r="AS13" s="50">
        <f t="shared" si="8"/>
      </c>
      <c r="AT13" s="63"/>
      <c r="AU13" s="17">
        <f>IF(ISNA(MATCH(CONCATENATE(AU$4,$A13),'Výsledková listina'!$S:$S,0)),"",INDEX('Výsledková listina'!$C:$C,MATCH(CONCATENATE(AU$4,$A13),'Výsledková listina'!$S:$S,0),1))</f>
      </c>
      <c r="AV13" s="52">
        <f>IF(ISNA(MATCH(CONCATENATE(AU$4,$A13),'Výsledková listina'!$S:$S,0)),"",INDEX('Výsledková listina'!$T:$T,MATCH(CONCATENATE(AU$4,$A13),'Výsledková listina'!$S:$S,0),1))</f>
      </c>
      <c r="AW13" s="93"/>
      <c r="AX13" s="50">
        <f t="shared" si="9"/>
      </c>
      <c r="AY13" s="63"/>
      <c r="AZ13" s="17">
        <f>IF(ISNA(MATCH(CONCATENATE(AZ$4,$A13),'Výsledková listina'!$S:$S,0)),"",INDEX('Výsledková listina'!$C:$C,MATCH(CONCATENATE(AZ$4,$A13),'Výsledková listina'!$S:$S,0),1))</f>
      </c>
      <c r="BA13" s="52">
        <f>IF(ISNA(MATCH(CONCATENATE(AZ$4,$A13),'Výsledková listina'!$S:$S,0)),"",INDEX('Výsledková listina'!$T:$T,MATCH(CONCATENATE(AZ$4,$A13),'Výsledková listina'!$S:$S,0),1))</f>
      </c>
      <c r="BB13" s="93"/>
      <c r="BC13" s="50">
        <f t="shared" si="10"/>
      </c>
      <c r="BD13" s="63"/>
      <c r="BE13" s="17">
        <f>IF(ISNA(MATCH(CONCATENATE(BE$4,$A13),'Výsledková listina'!$S:$S,0)),"",INDEX('Výsledková listina'!$C:$C,MATCH(CONCATENATE(BE$4,$A13),'Výsledková listina'!$S:$S,0),1))</f>
      </c>
      <c r="BF13" s="52">
        <f>IF(ISNA(MATCH(CONCATENATE(BE$4,$A13),'Výsledková listina'!$S:$S,0)),"",INDEX('Výsledková listina'!$T:$T,MATCH(CONCATENATE(BE$4,$A13),'Výsledková listina'!$S:$S,0),1))</f>
      </c>
      <c r="BG13" s="93"/>
      <c r="BH13" s="50">
        <f t="shared" si="11"/>
      </c>
      <c r="BI13" s="63"/>
      <c r="BJ13" s="17">
        <f>IF(ISNA(MATCH(CONCATENATE(BJ$4,$A13),'Výsledková listina'!$S:$S,0)),"",INDEX('Výsledková listina'!$C:$C,MATCH(CONCATENATE(BJ$4,$A13),'Výsledková listina'!$S:$S,0),1))</f>
      </c>
      <c r="BK13" s="52">
        <f>IF(ISNA(MATCH(CONCATENATE(BJ$4,$A13),'Výsledková listina'!$S:$S,0)),"",INDEX('Výsledková listina'!$T:$T,MATCH(CONCATENATE(BJ$4,$A13),'Výsledková listina'!$S:$S,0),1))</f>
      </c>
      <c r="BL13" s="93"/>
      <c r="BM13" s="50">
        <f t="shared" si="12"/>
      </c>
      <c r="BN13" s="63"/>
      <c r="BO13" s="17">
        <f>IF(ISNA(MATCH(CONCATENATE(BO$4,$A13),'Výsledková listina'!$S:$S,0)),"",INDEX('Výsledková listina'!$C:$C,MATCH(CONCATENATE(BO$4,$A13),'Výsledková listina'!$S:$S,0),1))</f>
      </c>
      <c r="BP13" s="52">
        <f>IF(ISNA(MATCH(CONCATENATE(BO$4,$A13),'Výsledková listina'!$S:$S,0)),"",INDEX('Výsledková listina'!$T:$T,MATCH(CONCATENATE(BO$4,$A13),'Výsledková listina'!$S:$S,0),1))</f>
      </c>
      <c r="BQ13" s="93"/>
      <c r="BR13" s="50">
        <f t="shared" si="13"/>
      </c>
      <c r="BS13" s="63"/>
      <c r="BT13" s="17">
        <f>IF(ISNA(MATCH(CONCATENATE(BT$4,$A13),'Výsledková listina'!$S:$S,0)),"",INDEX('Výsledková listina'!$C:$C,MATCH(CONCATENATE(BT$4,$A13),'Výsledková listina'!$S:$S,0),1))</f>
      </c>
      <c r="BU13" s="52">
        <f>IF(ISNA(MATCH(CONCATENATE(BT$4,$A13),'Výsledková listina'!$S:$S,0)),"",INDEX('Výsledková listina'!$T:$T,MATCH(CONCATENATE(BT$4,$A13),'Výsledková listina'!$S:$S,0),1))</f>
      </c>
      <c r="BV13" s="93"/>
      <c r="BW13" s="50">
        <f t="shared" si="14"/>
      </c>
      <c r="BX13" s="63"/>
    </row>
    <row r="14" spans="1:76" s="10" customFormat="1" ht="34.5" customHeight="1">
      <c r="A14" s="5">
        <v>9</v>
      </c>
      <c r="B14" s="17" t="str">
        <f>IF(ISNA(MATCH(CONCATENATE(B$4,$A14),'Výsledková listina'!$S:$S,0)),"",INDEX('Výsledková listina'!$C:$C,MATCH(CONCATENATE(B$4,$A14),'Výsledková listina'!$S:$S,0),1))</f>
        <v>Štiková Jana</v>
      </c>
      <c r="C14" s="52" t="str">
        <f>IF(ISNA(MATCH(CONCATENATE(B$4,$A14),'Výsledková listina'!$S:$S,0)),"",INDEX('Výsledková listina'!$T:$T,MATCH(CONCATENATE(B$4,$A14),'Výsledková listina'!$S:$S,0),1))</f>
        <v>MO ČRS Pha 4 - Nusle</v>
      </c>
      <c r="D14" s="93">
        <v>1930</v>
      </c>
      <c r="E14" s="50">
        <f t="shared" si="0"/>
        <v>5</v>
      </c>
      <c r="F14" s="63"/>
      <c r="G14" s="17" t="str">
        <f>IF(ISNA(MATCH(CONCATENATE(G$4,$A14),'Výsledková listina'!$S:$S,0)),"",INDEX('Výsledková listina'!$C:$C,MATCH(CONCATENATE(G$4,$A14),'Výsledková listina'!$S:$S,0),1))</f>
        <v>Zahrádková Klára</v>
      </c>
      <c r="H14" s="52" t="str">
        <f>IF(ISNA(MATCH(CONCATENATE(G$4,$A14),'Výsledková listina'!$S:$S,0)),"",INDEX('Výsledková listina'!$T:$T,MATCH(CONCATENATE(G$4,$A14),'Výsledková listina'!$S:$S,0),1))</f>
        <v>MO ČRS Mladá Boleslav</v>
      </c>
      <c r="I14" s="93">
        <v>5000</v>
      </c>
      <c r="J14" s="50">
        <f t="shared" si="1"/>
        <v>1</v>
      </c>
      <c r="K14" s="63"/>
      <c r="L14" s="17" t="str">
        <f>IF(ISNA(MATCH(CONCATENATE(L$4,$A14),'Výsledková listina'!$S:$S,0)),"",INDEX('Výsledková listina'!$C:$C,MATCH(CONCATENATE(L$4,$A14),'Výsledková listina'!$S:$S,0),1))</f>
        <v>Louda Václav</v>
      </c>
      <c r="M14" s="52" t="str">
        <f>IF(ISNA(MATCH(CONCATENATE(L$4,$A14),'Výsledková listina'!$S:$S,0)),"",INDEX('Výsledková listina'!$T:$T,MATCH(CONCATENATE(L$4,$A14),'Výsledková listina'!$S:$S,0),1))</f>
        <v>MO ČRS Plzeň</v>
      </c>
      <c r="N14" s="93">
        <v>360</v>
      </c>
      <c r="O14" s="50">
        <f t="shared" si="2"/>
        <v>6.5</v>
      </c>
      <c r="P14" s="63"/>
      <c r="Q14" s="17" t="str">
        <f>IF(ISNA(MATCH(CONCATENATE(Q$4,$A14),'Výsledková listina'!$S:$S,0)),"",INDEX('Výsledková listina'!$C:$C,MATCH(CONCATENATE(Q$4,$A14),'Výsledková listina'!$S:$S,0),1))</f>
        <v>Omamik Ján</v>
      </c>
      <c r="R14" s="52" t="str">
        <f>IF(ISNA(MATCH(CONCATENATE(Q$4,$A14),'Výsledková listina'!$S:$S,0)),"",INDEX('Výsledková listina'!$T:$T,MATCH(CONCATENATE(Q$4,$A14),'Výsledková listina'!$S:$S,0),1))</f>
        <v>MO ČRS Plzeň</v>
      </c>
      <c r="S14" s="93">
        <v>120</v>
      </c>
      <c r="T14" s="50">
        <f t="shared" si="3"/>
        <v>12</v>
      </c>
      <c r="U14" s="63"/>
      <c r="V14" s="17" t="str">
        <f>IF(ISNA(MATCH(CONCATENATE(V$4,$A14),'Výsledková listina'!$S:$S,0)),"",INDEX('Výsledková listina'!$C:$C,MATCH(CONCATENATE(V$4,$A14),'Výsledková listina'!$S:$S,0),1))</f>
        <v>Purkrábková Hana</v>
      </c>
      <c r="W14" s="52" t="str">
        <f>IF(ISNA(MATCH(CONCATENATE(V$4,$A14),'Výsledková listina'!$S:$S,0)),"",INDEX('Výsledková listina'!$T:$T,MATCH(CONCATENATE(V$4,$A14),'Výsledková listina'!$S:$S,0),1))</f>
        <v>MO ČRS Plaňany Colmic</v>
      </c>
      <c r="X14" s="93">
        <v>2620</v>
      </c>
      <c r="Y14" s="50">
        <f t="shared" si="4"/>
        <v>3</v>
      </c>
      <c r="Z14" s="63"/>
      <c r="AA14" s="17">
        <f>IF(ISNA(MATCH(CONCATENATE(AA$4,$A14),'Výsledková listina'!$S:$S,0)),"",INDEX('Výsledková listina'!$C:$C,MATCH(CONCATENATE(AA$4,$A14),'Výsledková listina'!$S:$S,0),1))</f>
      </c>
      <c r="AB14" s="52">
        <f>IF(ISNA(MATCH(CONCATENATE(AA$4,$A14),'Výsledková listina'!$S:$S,0)),"",INDEX('Výsledková listina'!$T:$T,MATCH(CONCATENATE(AA$4,$A14),'Výsledková listina'!$S:$S,0),1))</f>
      </c>
      <c r="AC14" s="93"/>
      <c r="AD14" s="50">
        <f t="shared" si="5"/>
      </c>
      <c r="AE14" s="63"/>
      <c r="AF14" s="17">
        <f>IF(ISNA(MATCH(CONCATENATE(AF$4,$A14),'Výsledková listina'!$S:$S,0)),"",INDEX('Výsledková listina'!$C:$C,MATCH(CONCATENATE(AF$4,$A14),'Výsledková listina'!$S:$S,0),1))</f>
      </c>
      <c r="AG14" s="52">
        <f>IF(ISNA(MATCH(CONCATENATE(AF$4,$A14),'Výsledková listina'!$S:$S,0)),"",INDEX('Výsledková listina'!$T:$T,MATCH(CONCATENATE(AF$4,$A14),'Výsledková listina'!$S:$S,0),1))</f>
      </c>
      <c r="AH14" s="93"/>
      <c r="AI14" s="50">
        <f t="shared" si="6"/>
      </c>
      <c r="AJ14" s="63"/>
      <c r="AK14" s="17">
        <f>IF(ISNA(MATCH(CONCATENATE(AK$4,$A14),'Výsledková listina'!$S:$S,0)),"",INDEX('Výsledková listina'!$C:$C,MATCH(CONCATENATE(AK$4,$A14),'Výsledková listina'!$S:$S,0),1))</f>
      </c>
      <c r="AL14" s="52">
        <f>IF(ISNA(MATCH(CONCATENATE(AK$4,$A14),'Výsledková listina'!$S:$S,0)),"",INDEX('Výsledková listina'!$T:$T,MATCH(CONCATENATE(AK$4,$A14),'Výsledková listina'!$S:$S,0),1))</f>
      </c>
      <c r="AM14" s="93"/>
      <c r="AN14" s="50">
        <f t="shared" si="7"/>
      </c>
      <c r="AO14" s="63"/>
      <c r="AP14" s="17">
        <f>IF(ISNA(MATCH(CONCATENATE(AP$4,$A14),'Výsledková listina'!$S:$S,0)),"",INDEX('Výsledková listina'!$C:$C,MATCH(CONCATENATE(AP$4,$A14),'Výsledková listina'!$S:$S,0),1))</f>
      </c>
      <c r="AQ14" s="52">
        <f>IF(ISNA(MATCH(CONCATENATE(AP$4,$A14),'Výsledková listina'!$S:$S,0)),"",INDEX('Výsledková listina'!$T:$T,MATCH(CONCATENATE(AP$4,$A14),'Výsledková listina'!$S:$S,0),1))</f>
      </c>
      <c r="AR14" s="93"/>
      <c r="AS14" s="50">
        <f t="shared" si="8"/>
      </c>
      <c r="AT14" s="63"/>
      <c r="AU14" s="17">
        <f>IF(ISNA(MATCH(CONCATENATE(AU$4,$A14),'Výsledková listina'!$S:$S,0)),"",INDEX('Výsledková listina'!$C:$C,MATCH(CONCATENATE(AU$4,$A14),'Výsledková listina'!$S:$S,0),1))</f>
      </c>
      <c r="AV14" s="52">
        <f>IF(ISNA(MATCH(CONCATENATE(AU$4,$A14),'Výsledková listina'!$S:$S,0)),"",INDEX('Výsledková listina'!$T:$T,MATCH(CONCATENATE(AU$4,$A14),'Výsledková listina'!$S:$S,0),1))</f>
      </c>
      <c r="AW14" s="93"/>
      <c r="AX14" s="50">
        <f t="shared" si="9"/>
      </c>
      <c r="AY14" s="63"/>
      <c r="AZ14" s="17">
        <f>IF(ISNA(MATCH(CONCATENATE(AZ$4,$A14),'Výsledková listina'!$S:$S,0)),"",INDEX('Výsledková listina'!$C:$C,MATCH(CONCATENATE(AZ$4,$A14),'Výsledková listina'!$S:$S,0),1))</f>
      </c>
      <c r="BA14" s="52">
        <f>IF(ISNA(MATCH(CONCATENATE(AZ$4,$A14),'Výsledková listina'!$S:$S,0)),"",INDEX('Výsledková listina'!$T:$T,MATCH(CONCATENATE(AZ$4,$A14),'Výsledková listina'!$S:$S,0),1))</f>
      </c>
      <c r="BB14" s="93"/>
      <c r="BC14" s="50">
        <f t="shared" si="10"/>
      </c>
      <c r="BD14" s="63"/>
      <c r="BE14" s="17">
        <f>IF(ISNA(MATCH(CONCATENATE(BE$4,$A14),'Výsledková listina'!$S:$S,0)),"",INDEX('Výsledková listina'!$C:$C,MATCH(CONCATENATE(BE$4,$A14),'Výsledková listina'!$S:$S,0),1))</f>
      </c>
      <c r="BF14" s="52">
        <f>IF(ISNA(MATCH(CONCATENATE(BE$4,$A14),'Výsledková listina'!$S:$S,0)),"",INDEX('Výsledková listina'!$T:$T,MATCH(CONCATENATE(BE$4,$A14),'Výsledková listina'!$S:$S,0),1))</f>
      </c>
      <c r="BG14" s="93"/>
      <c r="BH14" s="50">
        <f t="shared" si="11"/>
      </c>
      <c r="BI14" s="63"/>
      <c r="BJ14" s="17">
        <f>IF(ISNA(MATCH(CONCATENATE(BJ$4,$A14),'Výsledková listina'!$S:$S,0)),"",INDEX('Výsledková listina'!$C:$C,MATCH(CONCATENATE(BJ$4,$A14),'Výsledková listina'!$S:$S,0),1))</f>
      </c>
      <c r="BK14" s="52">
        <f>IF(ISNA(MATCH(CONCATENATE(BJ$4,$A14),'Výsledková listina'!$S:$S,0)),"",INDEX('Výsledková listina'!$T:$T,MATCH(CONCATENATE(BJ$4,$A14),'Výsledková listina'!$S:$S,0),1))</f>
      </c>
      <c r="BL14" s="93"/>
      <c r="BM14" s="50">
        <f t="shared" si="12"/>
      </c>
      <c r="BN14" s="63"/>
      <c r="BO14" s="17">
        <f>IF(ISNA(MATCH(CONCATENATE(BO$4,$A14),'Výsledková listina'!$S:$S,0)),"",INDEX('Výsledková listina'!$C:$C,MATCH(CONCATENATE(BO$4,$A14),'Výsledková listina'!$S:$S,0),1))</f>
      </c>
      <c r="BP14" s="52">
        <f>IF(ISNA(MATCH(CONCATENATE(BO$4,$A14),'Výsledková listina'!$S:$S,0)),"",INDEX('Výsledková listina'!$T:$T,MATCH(CONCATENATE(BO$4,$A14),'Výsledková listina'!$S:$S,0),1))</f>
      </c>
      <c r="BQ14" s="93"/>
      <c r="BR14" s="50">
        <f t="shared" si="13"/>
      </c>
      <c r="BS14" s="63"/>
      <c r="BT14" s="17">
        <f>IF(ISNA(MATCH(CONCATENATE(BT$4,$A14),'Výsledková listina'!$S:$S,0)),"",INDEX('Výsledková listina'!$C:$C,MATCH(CONCATENATE(BT$4,$A14),'Výsledková listina'!$S:$S,0),1))</f>
      </c>
      <c r="BU14" s="52">
        <f>IF(ISNA(MATCH(CONCATENATE(BT$4,$A14),'Výsledková listina'!$S:$S,0)),"",INDEX('Výsledková listina'!$T:$T,MATCH(CONCATENATE(BT$4,$A14),'Výsledková listina'!$S:$S,0),1))</f>
      </c>
      <c r="BV14" s="93"/>
      <c r="BW14" s="50">
        <f t="shared" si="14"/>
      </c>
      <c r="BX14" s="63"/>
    </row>
    <row r="15" spans="1:76" s="10" customFormat="1" ht="34.5" customHeight="1">
      <c r="A15" s="5">
        <v>10</v>
      </c>
      <c r="B15" s="17" t="str">
        <f>IF(ISNA(MATCH(CONCATENATE(B$4,$A15),'Výsledková listina'!$S:$S,0)),"",INDEX('Výsledková listina'!$C:$C,MATCH(CONCATENATE(B$4,$A15),'Výsledková listina'!$S:$S,0),1))</f>
        <v>Grešová Jana</v>
      </c>
      <c r="C15" s="52" t="str">
        <f>IF(ISNA(MATCH(CONCATENATE(B$4,$A15),'Výsledková listina'!$S:$S,0)),"",INDEX('Výsledková listina'!$T:$T,MATCH(CONCATENATE(B$4,$A15),'Výsledková listina'!$S:$S,0),1))</f>
        <v>MO ČRS H.Králové</v>
      </c>
      <c r="D15" s="93">
        <v>820</v>
      </c>
      <c r="E15" s="50">
        <f t="shared" si="0"/>
        <v>10</v>
      </c>
      <c r="F15" s="63"/>
      <c r="G15" s="17" t="str">
        <f>IF(ISNA(MATCH(CONCATENATE(G$4,$A15),'Výsledková listina'!$S:$S,0)),"",INDEX('Výsledková listina'!$C:$C,MATCH(CONCATENATE(G$4,$A15),'Výsledková listina'!$S:$S,0),1))</f>
        <v>Adamec Václav DiS.</v>
      </c>
      <c r="H15" s="52" t="str">
        <f>IF(ISNA(MATCH(CONCATENATE(G$4,$A15),'Výsledková listina'!$S:$S,0)),"",INDEX('Výsledková listina'!$T:$T,MATCH(CONCATENATE(G$4,$A15),'Výsledková listina'!$S:$S,0),1))</f>
        <v>MO ČRS J.Hradec</v>
      </c>
      <c r="I15" s="93">
        <v>210</v>
      </c>
      <c r="J15" s="50">
        <f t="shared" si="1"/>
        <v>9.5</v>
      </c>
      <c r="K15" s="63"/>
      <c r="L15" s="17" t="str">
        <f>IF(ISNA(MATCH(CONCATENATE(L$4,$A15),'Výsledková listina'!$S:$S,0)),"",INDEX('Výsledková listina'!$C:$C,MATCH(CONCATENATE(L$4,$A15),'Výsledková listina'!$S:$S,0),1))</f>
        <v>Heidenreich Jan</v>
      </c>
      <c r="M15" s="52" t="str">
        <f>IF(ISNA(MATCH(CONCATENATE(L$4,$A15),'Výsledková listina'!$S:$S,0)),"",INDEX('Výsledková listina'!$T:$T,MATCH(CONCATENATE(L$4,$A15),'Výsledková listina'!$S:$S,0),1))</f>
        <v>MILO Loštice</v>
      </c>
      <c r="N15" s="93">
        <v>1820</v>
      </c>
      <c r="O15" s="50">
        <f t="shared" si="2"/>
        <v>1</v>
      </c>
      <c r="P15" s="63"/>
      <c r="Q15" s="17" t="str">
        <f>IF(ISNA(MATCH(CONCATENATE(Q$4,$A15),'Výsledková listina'!$S:$S,0)),"",INDEX('Výsledková listina'!$C:$C,MATCH(CONCATENATE(Q$4,$A15),'Výsledková listina'!$S:$S,0),1))</f>
        <v>Kaniščev Roman</v>
      </c>
      <c r="R15" s="52" t="str">
        <f>IF(ISNA(MATCH(CONCATENATE(Q$4,$A15),'Výsledková listina'!$S:$S,0)),"",INDEX('Výsledková listina'!$T:$T,MATCH(CONCATENATE(Q$4,$A15),'Výsledková listina'!$S:$S,0),1))</f>
        <v>MO ČRS Loštice</v>
      </c>
      <c r="S15" s="93">
        <v>1100</v>
      </c>
      <c r="T15" s="50">
        <f t="shared" si="3"/>
        <v>5</v>
      </c>
      <c r="U15" s="63"/>
      <c r="V15" s="17" t="str">
        <f>IF(ISNA(MATCH(CONCATENATE(V$4,$A15),'Výsledková listina'!$S:$S,0)),"",INDEX('Výsledková listina'!$C:$C,MATCH(CONCATENATE(V$4,$A15),'Výsledková listina'!$S:$S,0),1))</f>
        <v>Foret Roman</v>
      </c>
      <c r="W15" s="52" t="str">
        <f>IF(ISNA(MATCH(CONCATENATE(V$4,$A15),'Výsledková listina'!$S:$S,0)),"",INDEX('Výsledková listina'!$T:$T,MATCH(CONCATENATE(V$4,$A15),'Výsledková listina'!$S:$S,0),1))</f>
        <v>RSK Crazy Boys</v>
      </c>
      <c r="X15" s="93">
        <v>3500</v>
      </c>
      <c r="Y15" s="50">
        <f t="shared" si="4"/>
        <v>2</v>
      </c>
      <c r="Z15" s="63"/>
      <c r="AA15" s="17">
        <f>IF(ISNA(MATCH(CONCATENATE(AA$4,$A15),'Výsledková listina'!$S:$S,0)),"",INDEX('Výsledková listina'!$C:$C,MATCH(CONCATENATE(AA$4,$A15),'Výsledková listina'!$S:$S,0),1))</f>
      </c>
      <c r="AB15" s="52">
        <f>IF(ISNA(MATCH(CONCATENATE(AA$4,$A15),'Výsledková listina'!$S:$S,0)),"",INDEX('Výsledková listina'!$T:$T,MATCH(CONCATENATE(AA$4,$A15),'Výsledková listina'!$S:$S,0),1))</f>
      </c>
      <c r="AC15" s="93"/>
      <c r="AD15" s="50">
        <f t="shared" si="5"/>
      </c>
      <c r="AE15" s="63"/>
      <c r="AF15" s="17">
        <f>IF(ISNA(MATCH(CONCATENATE(AF$4,$A15),'Výsledková listina'!$S:$S,0)),"",INDEX('Výsledková listina'!$C:$C,MATCH(CONCATENATE(AF$4,$A15),'Výsledková listina'!$S:$S,0),1))</f>
      </c>
      <c r="AG15" s="52">
        <f>IF(ISNA(MATCH(CONCATENATE(AF$4,$A15),'Výsledková listina'!$S:$S,0)),"",INDEX('Výsledková listina'!$T:$T,MATCH(CONCATENATE(AF$4,$A15),'Výsledková listina'!$S:$S,0),1))</f>
      </c>
      <c r="AH15" s="93"/>
      <c r="AI15" s="50">
        <f t="shared" si="6"/>
      </c>
      <c r="AJ15" s="63"/>
      <c r="AK15" s="17">
        <f>IF(ISNA(MATCH(CONCATENATE(AK$4,$A15),'Výsledková listina'!$S:$S,0)),"",INDEX('Výsledková listina'!$C:$C,MATCH(CONCATENATE(AK$4,$A15),'Výsledková listina'!$S:$S,0),1))</f>
      </c>
      <c r="AL15" s="52">
        <f>IF(ISNA(MATCH(CONCATENATE(AK$4,$A15),'Výsledková listina'!$S:$S,0)),"",INDEX('Výsledková listina'!$T:$T,MATCH(CONCATENATE(AK$4,$A15),'Výsledková listina'!$S:$S,0),1))</f>
      </c>
      <c r="AM15" s="93"/>
      <c r="AN15" s="50">
        <f t="shared" si="7"/>
      </c>
      <c r="AO15" s="63"/>
      <c r="AP15" s="17">
        <f>IF(ISNA(MATCH(CONCATENATE(AP$4,$A15),'Výsledková listina'!$S:$S,0)),"",INDEX('Výsledková listina'!$C:$C,MATCH(CONCATENATE(AP$4,$A15),'Výsledková listina'!$S:$S,0),1))</f>
      </c>
      <c r="AQ15" s="52">
        <f>IF(ISNA(MATCH(CONCATENATE(AP$4,$A15),'Výsledková listina'!$S:$S,0)),"",INDEX('Výsledková listina'!$T:$T,MATCH(CONCATENATE(AP$4,$A15),'Výsledková listina'!$S:$S,0),1))</f>
      </c>
      <c r="AR15" s="93"/>
      <c r="AS15" s="50">
        <f t="shared" si="8"/>
      </c>
      <c r="AT15" s="63"/>
      <c r="AU15" s="17">
        <f>IF(ISNA(MATCH(CONCATENATE(AU$4,$A15),'Výsledková listina'!$S:$S,0)),"",INDEX('Výsledková listina'!$C:$C,MATCH(CONCATENATE(AU$4,$A15),'Výsledková listina'!$S:$S,0),1))</f>
      </c>
      <c r="AV15" s="52">
        <f>IF(ISNA(MATCH(CONCATENATE(AU$4,$A15),'Výsledková listina'!$S:$S,0)),"",INDEX('Výsledková listina'!$T:$T,MATCH(CONCATENATE(AU$4,$A15),'Výsledková listina'!$S:$S,0),1))</f>
      </c>
      <c r="AW15" s="93"/>
      <c r="AX15" s="50">
        <f t="shared" si="9"/>
      </c>
      <c r="AY15" s="63"/>
      <c r="AZ15" s="17">
        <f>IF(ISNA(MATCH(CONCATENATE(AZ$4,$A15),'Výsledková listina'!$S:$S,0)),"",INDEX('Výsledková listina'!$C:$C,MATCH(CONCATENATE(AZ$4,$A15),'Výsledková listina'!$S:$S,0),1))</f>
      </c>
      <c r="BA15" s="52">
        <f>IF(ISNA(MATCH(CONCATENATE(AZ$4,$A15),'Výsledková listina'!$S:$S,0)),"",INDEX('Výsledková listina'!$T:$T,MATCH(CONCATENATE(AZ$4,$A15),'Výsledková listina'!$S:$S,0),1))</f>
      </c>
      <c r="BB15" s="93"/>
      <c r="BC15" s="50">
        <f t="shared" si="10"/>
      </c>
      <c r="BD15" s="63"/>
      <c r="BE15" s="17">
        <f>IF(ISNA(MATCH(CONCATENATE(BE$4,$A15),'Výsledková listina'!$S:$S,0)),"",INDEX('Výsledková listina'!$C:$C,MATCH(CONCATENATE(BE$4,$A15),'Výsledková listina'!$S:$S,0),1))</f>
      </c>
      <c r="BF15" s="52">
        <f>IF(ISNA(MATCH(CONCATENATE(BE$4,$A15),'Výsledková listina'!$S:$S,0)),"",INDEX('Výsledková listina'!$T:$T,MATCH(CONCATENATE(BE$4,$A15),'Výsledková listina'!$S:$S,0),1))</f>
      </c>
      <c r="BG15" s="93"/>
      <c r="BH15" s="50">
        <f t="shared" si="11"/>
      </c>
      <c r="BI15" s="63"/>
      <c r="BJ15" s="17">
        <f>IF(ISNA(MATCH(CONCATENATE(BJ$4,$A15),'Výsledková listina'!$S:$S,0)),"",INDEX('Výsledková listina'!$C:$C,MATCH(CONCATENATE(BJ$4,$A15),'Výsledková listina'!$S:$S,0),1))</f>
      </c>
      <c r="BK15" s="52">
        <f>IF(ISNA(MATCH(CONCATENATE(BJ$4,$A15),'Výsledková listina'!$S:$S,0)),"",INDEX('Výsledková listina'!$T:$T,MATCH(CONCATENATE(BJ$4,$A15),'Výsledková listina'!$S:$S,0),1))</f>
      </c>
      <c r="BL15" s="93"/>
      <c r="BM15" s="50">
        <f t="shared" si="12"/>
      </c>
      <c r="BN15" s="63"/>
      <c r="BO15" s="17">
        <f>IF(ISNA(MATCH(CONCATENATE(BO$4,$A15),'Výsledková listina'!$S:$S,0)),"",INDEX('Výsledková listina'!$C:$C,MATCH(CONCATENATE(BO$4,$A15),'Výsledková listina'!$S:$S,0),1))</f>
      </c>
      <c r="BP15" s="52">
        <f>IF(ISNA(MATCH(CONCATENATE(BO$4,$A15),'Výsledková listina'!$S:$S,0)),"",INDEX('Výsledková listina'!$T:$T,MATCH(CONCATENATE(BO$4,$A15),'Výsledková listina'!$S:$S,0),1))</f>
      </c>
      <c r="BQ15" s="93"/>
      <c r="BR15" s="50">
        <f t="shared" si="13"/>
      </c>
      <c r="BS15" s="63"/>
      <c r="BT15" s="17">
        <f>IF(ISNA(MATCH(CONCATENATE(BT$4,$A15),'Výsledková listina'!$S:$S,0)),"",INDEX('Výsledková listina'!$C:$C,MATCH(CONCATENATE(BT$4,$A15),'Výsledková listina'!$S:$S,0),1))</f>
      </c>
      <c r="BU15" s="52">
        <f>IF(ISNA(MATCH(CONCATENATE(BT$4,$A15),'Výsledková listina'!$S:$S,0)),"",INDEX('Výsledková listina'!$T:$T,MATCH(CONCATENATE(BT$4,$A15),'Výsledková listina'!$S:$S,0),1))</f>
      </c>
      <c r="BV15" s="93"/>
      <c r="BW15" s="50">
        <f t="shared" si="14"/>
      </c>
      <c r="BX15" s="63"/>
    </row>
    <row r="16" spans="1:76" s="10" customFormat="1" ht="34.5" customHeight="1">
      <c r="A16" s="5">
        <v>11</v>
      </c>
      <c r="B16" s="17" t="str">
        <f>IF(ISNA(MATCH(CONCATENATE(B$4,$A16),'Výsledková listina'!$S:$S,0)),"",INDEX('Výsledková listina'!$C:$C,MATCH(CONCATENATE(B$4,$A16),'Výsledková listina'!$S:$S,0),1))</f>
        <v>Oudrán Stanislav</v>
      </c>
      <c r="C16" s="52" t="str">
        <f>IF(ISNA(MATCH(CONCATENATE(B$4,$A16),'Výsledková listina'!$S:$S,0)),"",INDEX('Výsledková listina'!$T:$T,MATCH(CONCATENATE(B$4,$A16),'Výsledková listina'!$S:$S,0),1))</f>
        <v>MO ČRS Pha 4 - Nusle</v>
      </c>
      <c r="D16" s="93">
        <v>830</v>
      </c>
      <c r="E16" s="50">
        <f t="shared" si="0"/>
        <v>9</v>
      </c>
      <c r="F16" s="63"/>
      <c r="G16" s="17" t="str">
        <f>IF(ISNA(MATCH(CONCATENATE(G$4,$A16),'Výsledková listina'!$S:$S,0)),"",INDEX('Výsledková listina'!$C:$C,MATCH(CONCATENATE(G$4,$A16),'Výsledková listina'!$S:$S,0),1))</f>
        <v>Rašek Martin</v>
      </c>
      <c r="H16" s="52" t="str">
        <f>IF(ISNA(MATCH(CONCATENATE(G$4,$A16),'Výsledková listina'!$S:$S,0)),"",INDEX('Výsledková listina'!$T:$T,MATCH(CONCATENATE(G$4,$A16),'Výsledková listina'!$S:$S,0),1))</f>
        <v>Tubertini Match Team</v>
      </c>
      <c r="I16" s="93">
        <v>190</v>
      </c>
      <c r="J16" s="50">
        <f t="shared" si="1"/>
        <v>11</v>
      </c>
      <c r="K16" s="63"/>
      <c r="L16" s="17" t="str">
        <f>IF(ISNA(MATCH(CONCATENATE(L$4,$A16),'Výsledková listina'!$S:$S,0)),"",INDEX('Výsledková listina'!$C:$C,MATCH(CONCATENATE(L$4,$A16),'Výsledková listina'!$S:$S,0),1))</f>
        <v>Vyslyšel Vladimír st.</v>
      </c>
      <c r="M16" s="52" t="str">
        <f>IF(ISNA(MATCH(CONCATENATE(L$4,$A16),'Výsledková listina'!$S:$S,0)),"",INDEX('Výsledková listina'!$T:$T,MATCH(CONCATENATE(L$4,$A16),'Výsledková listina'!$S:$S,0),1))</f>
        <v>MO ČRS Plzeň</v>
      </c>
      <c r="N16" s="93">
        <v>1740</v>
      </c>
      <c r="O16" s="50">
        <f t="shared" si="2"/>
        <v>2</v>
      </c>
      <c r="P16" s="63"/>
      <c r="Q16" s="17" t="str">
        <f>IF(ISNA(MATCH(CONCATENATE(Q$4,$A16),'Výsledková listina'!$S:$S,0)),"",INDEX('Výsledková listina'!$C:$C,MATCH(CONCATENATE(Q$4,$A16),'Výsledková listina'!$S:$S,0),1))</f>
        <v>Flanderka Aleš</v>
      </c>
      <c r="R16" s="52" t="str">
        <f>IF(ISNA(MATCH(CONCATENATE(Q$4,$A16),'Výsledková listina'!$S:$S,0)),"",INDEX('Výsledková listina'!$T:$T,MATCH(CONCATENATE(Q$4,$A16),'Výsledková listina'!$S:$S,0),1))</f>
        <v>MO Kolín Colmic</v>
      </c>
      <c r="S16" s="93">
        <v>420</v>
      </c>
      <c r="T16" s="50">
        <f t="shared" si="3"/>
        <v>8</v>
      </c>
      <c r="U16" s="63"/>
      <c r="V16" s="17" t="str">
        <f>IF(ISNA(MATCH(CONCATENATE(V$4,$A16),'Výsledková listina'!$S:$S,0)),"",INDEX('Výsledková listina'!$C:$C,MATCH(CONCATENATE(V$4,$A16),'Výsledková listina'!$S:$S,0),1))</f>
        <v>Vavřín Václav</v>
      </c>
      <c r="W16" s="52" t="str">
        <f>IF(ISNA(MATCH(CONCATENATE(V$4,$A16),'Výsledková listina'!$S:$S,0)),"",INDEX('Výsledková listina'!$T:$T,MATCH(CONCATENATE(V$4,$A16),'Výsledková listina'!$S:$S,0),1))</f>
        <v>RSK Pardubice Colmic</v>
      </c>
      <c r="X16" s="93">
        <v>5040</v>
      </c>
      <c r="Y16" s="50">
        <f t="shared" si="4"/>
        <v>1</v>
      </c>
      <c r="Z16" s="63"/>
      <c r="AA16" s="17">
        <f>IF(ISNA(MATCH(CONCATENATE(AA$4,$A16),'Výsledková listina'!$S:$S,0)),"",INDEX('Výsledková listina'!$C:$C,MATCH(CONCATENATE(AA$4,$A16),'Výsledková listina'!$S:$S,0),1))</f>
      </c>
      <c r="AB16" s="52">
        <f>IF(ISNA(MATCH(CONCATENATE(AA$4,$A16),'Výsledková listina'!$S:$S,0)),"",INDEX('Výsledková listina'!$T:$T,MATCH(CONCATENATE(AA$4,$A16),'Výsledková listina'!$S:$S,0),1))</f>
      </c>
      <c r="AC16" s="93"/>
      <c r="AD16" s="50">
        <f t="shared" si="5"/>
      </c>
      <c r="AE16" s="63"/>
      <c r="AF16" s="17">
        <f>IF(ISNA(MATCH(CONCATENATE(AF$4,$A16),'Výsledková listina'!$S:$S,0)),"",INDEX('Výsledková listina'!$C:$C,MATCH(CONCATENATE(AF$4,$A16),'Výsledková listina'!$S:$S,0),1))</f>
      </c>
      <c r="AG16" s="52">
        <f>IF(ISNA(MATCH(CONCATENATE(AF$4,$A16),'Výsledková listina'!$S:$S,0)),"",INDEX('Výsledková listina'!$T:$T,MATCH(CONCATENATE(AF$4,$A16),'Výsledková listina'!$S:$S,0),1))</f>
      </c>
      <c r="AH16" s="93"/>
      <c r="AI16" s="50">
        <f t="shared" si="6"/>
      </c>
      <c r="AJ16" s="63"/>
      <c r="AK16" s="17">
        <f>IF(ISNA(MATCH(CONCATENATE(AK$4,$A16),'Výsledková listina'!$S:$S,0)),"",INDEX('Výsledková listina'!$C:$C,MATCH(CONCATENATE(AK$4,$A16),'Výsledková listina'!$S:$S,0),1))</f>
      </c>
      <c r="AL16" s="52">
        <f>IF(ISNA(MATCH(CONCATENATE(AK$4,$A16),'Výsledková listina'!$S:$S,0)),"",INDEX('Výsledková listina'!$T:$T,MATCH(CONCATENATE(AK$4,$A16),'Výsledková listina'!$S:$S,0),1))</f>
      </c>
      <c r="AM16" s="93"/>
      <c r="AN16" s="50">
        <f t="shared" si="7"/>
      </c>
      <c r="AO16" s="63"/>
      <c r="AP16" s="17">
        <f>IF(ISNA(MATCH(CONCATENATE(AP$4,$A16),'Výsledková listina'!$S:$S,0)),"",INDEX('Výsledková listina'!$C:$C,MATCH(CONCATENATE(AP$4,$A16),'Výsledková listina'!$S:$S,0),1))</f>
      </c>
      <c r="AQ16" s="52">
        <f>IF(ISNA(MATCH(CONCATENATE(AP$4,$A16),'Výsledková listina'!$S:$S,0)),"",INDEX('Výsledková listina'!$T:$T,MATCH(CONCATENATE(AP$4,$A16),'Výsledková listina'!$S:$S,0),1))</f>
      </c>
      <c r="AR16" s="93"/>
      <c r="AS16" s="50">
        <f t="shared" si="8"/>
      </c>
      <c r="AT16" s="63"/>
      <c r="AU16" s="17">
        <f>IF(ISNA(MATCH(CONCATENATE(AU$4,$A16),'Výsledková listina'!$S:$S,0)),"",INDEX('Výsledková listina'!$C:$C,MATCH(CONCATENATE(AU$4,$A16),'Výsledková listina'!$S:$S,0),1))</f>
      </c>
      <c r="AV16" s="52">
        <f>IF(ISNA(MATCH(CONCATENATE(AU$4,$A16),'Výsledková listina'!$S:$S,0)),"",INDEX('Výsledková listina'!$T:$T,MATCH(CONCATENATE(AU$4,$A16),'Výsledková listina'!$S:$S,0),1))</f>
      </c>
      <c r="AW16" s="93"/>
      <c r="AX16" s="50">
        <f t="shared" si="9"/>
      </c>
      <c r="AY16" s="63"/>
      <c r="AZ16" s="17">
        <f>IF(ISNA(MATCH(CONCATENATE(AZ$4,$A16),'Výsledková listina'!$S:$S,0)),"",INDEX('Výsledková listina'!$C:$C,MATCH(CONCATENATE(AZ$4,$A16),'Výsledková listina'!$S:$S,0),1))</f>
      </c>
      <c r="BA16" s="52">
        <f>IF(ISNA(MATCH(CONCATENATE(AZ$4,$A16),'Výsledková listina'!$S:$S,0)),"",INDEX('Výsledková listina'!$T:$T,MATCH(CONCATENATE(AZ$4,$A16),'Výsledková listina'!$S:$S,0),1))</f>
      </c>
      <c r="BB16" s="93"/>
      <c r="BC16" s="50">
        <f t="shared" si="10"/>
      </c>
      <c r="BD16" s="63"/>
      <c r="BE16" s="17">
        <f>IF(ISNA(MATCH(CONCATENATE(BE$4,$A16),'Výsledková listina'!$S:$S,0)),"",INDEX('Výsledková listina'!$C:$C,MATCH(CONCATENATE(BE$4,$A16),'Výsledková listina'!$S:$S,0),1))</f>
      </c>
      <c r="BF16" s="52">
        <f>IF(ISNA(MATCH(CONCATENATE(BE$4,$A16),'Výsledková listina'!$S:$S,0)),"",INDEX('Výsledková listina'!$T:$T,MATCH(CONCATENATE(BE$4,$A16),'Výsledková listina'!$S:$S,0),1))</f>
      </c>
      <c r="BG16" s="93"/>
      <c r="BH16" s="50">
        <f t="shared" si="11"/>
      </c>
      <c r="BI16" s="63"/>
      <c r="BJ16" s="17">
        <f>IF(ISNA(MATCH(CONCATENATE(BJ$4,$A16),'Výsledková listina'!$S:$S,0)),"",INDEX('Výsledková listina'!$C:$C,MATCH(CONCATENATE(BJ$4,$A16),'Výsledková listina'!$S:$S,0),1))</f>
      </c>
      <c r="BK16" s="52">
        <f>IF(ISNA(MATCH(CONCATENATE(BJ$4,$A16),'Výsledková listina'!$S:$S,0)),"",INDEX('Výsledková listina'!$T:$T,MATCH(CONCATENATE(BJ$4,$A16),'Výsledková listina'!$S:$S,0),1))</f>
      </c>
      <c r="BL16" s="93"/>
      <c r="BM16" s="50">
        <f t="shared" si="12"/>
      </c>
      <c r="BN16" s="63"/>
      <c r="BO16" s="17">
        <f>IF(ISNA(MATCH(CONCATENATE(BO$4,$A16),'Výsledková listina'!$S:$S,0)),"",INDEX('Výsledková listina'!$C:$C,MATCH(CONCATENATE(BO$4,$A16),'Výsledková listina'!$S:$S,0),1))</f>
      </c>
      <c r="BP16" s="52">
        <f>IF(ISNA(MATCH(CONCATENATE(BO$4,$A16),'Výsledková listina'!$S:$S,0)),"",INDEX('Výsledková listina'!$T:$T,MATCH(CONCATENATE(BO$4,$A16),'Výsledková listina'!$S:$S,0),1))</f>
      </c>
      <c r="BQ16" s="93"/>
      <c r="BR16" s="50">
        <f t="shared" si="13"/>
      </c>
      <c r="BS16" s="63"/>
      <c r="BT16" s="17">
        <f>IF(ISNA(MATCH(CONCATENATE(BT$4,$A16),'Výsledková listina'!$S:$S,0)),"",INDEX('Výsledková listina'!$C:$C,MATCH(CONCATENATE(BT$4,$A16),'Výsledková listina'!$S:$S,0),1))</f>
      </c>
      <c r="BU16" s="52">
        <f>IF(ISNA(MATCH(CONCATENATE(BT$4,$A16),'Výsledková listina'!$S:$S,0)),"",INDEX('Výsledková listina'!$T:$T,MATCH(CONCATENATE(BT$4,$A16),'Výsledková listina'!$S:$S,0),1))</f>
      </c>
      <c r="BV16" s="93"/>
      <c r="BW16" s="50">
        <f t="shared" si="14"/>
      </c>
      <c r="BX16" s="63"/>
    </row>
    <row r="17" spans="1:76" s="10" customFormat="1" ht="34.5" customHeight="1">
      <c r="A17" s="5">
        <v>12</v>
      </c>
      <c r="B17" s="17">
        <f>IF(ISNA(MATCH(CONCATENATE(B$4,$A17),'Výsledková listina'!$S:$S,0)),"",INDEX('Výsledková listina'!$C:$C,MATCH(CONCATENATE(B$4,$A17),'Výsledková listina'!$S:$S,0),1))</f>
      </c>
      <c r="C17" s="52">
        <f>IF(ISNA(MATCH(CONCATENATE(B$4,$A17),'Výsledková listina'!$S:$S,0)),"",INDEX('Výsledková listina'!$T:$T,MATCH(CONCATENATE(B$4,$A17),'Výsledková listina'!$S:$S,0),1))</f>
      </c>
      <c r="D17" s="93"/>
      <c r="E17" s="50">
        <f t="shared" si="0"/>
      </c>
      <c r="F17" s="63"/>
      <c r="G17" s="17">
        <f>IF(ISNA(MATCH(CONCATENATE(G$4,$A17),'Výsledková listina'!$S:$S,0)),"",INDEX('Výsledková listina'!$C:$C,MATCH(CONCATENATE(G$4,$A17),'Výsledková listina'!$S:$S,0),1))</f>
      </c>
      <c r="H17" s="52">
        <f>IF(ISNA(MATCH(CONCATENATE(G$4,$A17),'Výsledková listina'!$S:$S,0)),"",INDEX('Výsledková listina'!$T:$T,MATCH(CONCATENATE(G$4,$A17),'Výsledková listina'!$S:$S,0),1))</f>
      </c>
      <c r="I17" s="93"/>
      <c r="J17" s="50">
        <f t="shared" si="1"/>
      </c>
      <c r="K17" s="63"/>
      <c r="L17" s="17" t="str">
        <f>IF(ISNA(MATCH(CONCATENATE(L$4,$A17),'Výsledková listina'!$S:$S,0)),"",INDEX('Výsledková listina'!$C:$C,MATCH(CONCATENATE(L$4,$A17),'Výsledková listina'!$S:$S,0),1))</f>
        <v>Vyslyšel Vladimír ml.</v>
      </c>
      <c r="M17" s="52" t="str">
        <f>IF(ISNA(MATCH(CONCATENATE(L$4,$A17),'Výsledková listina'!$S:$S,0)),"",INDEX('Výsledková listina'!$T:$T,MATCH(CONCATENATE(L$4,$A17),'Výsledková listina'!$S:$S,0),1))</f>
        <v>MO ČRS Plzeň</v>
      </c>
      <c r="N17" s="93">
        <v>240</v>
      </c>
      <c r="O17" s="50">
        <f t="shared" si="2"/>
        <v>8</v>
      </c>
      <c r="P17" s="63"/>
      <c r="Q17" s="17" t="str">
        <f>IF(ISNA(MATCH(CONCATENATE(Q$4,$A17),'Výsledková listina'!$S:$S,0)),"",INDEX('Výsledková listina'!$C:$C,MATCH(CONCATENATE(Q$4,$A17),'Výsledková listina'!$S:$S,0),1))</f>
        <v>Lamač František</v>
      </c>
      <c r="R17" s="52" t="str">
        <f>IF(ISNA(MATCH(CONCATENATE(Q$4,$A17),'Výsledková listina'!$S:$S,0)),"",INDEX('Výsledková listina'!$T:$T,MATCH(CONCATENATE(Q$4,$A17),'Výsledková listina'!$S:$S,0),1))</f>
        <v>Trabucco team ČR</v>
      </c>
      <c r="S17" s="93">
        <v>320</v>
      </c>
      <c r="T17" s="50">
        <f t="shared" si="3"/>
        <v>10</v>
      </c>
      <c r="U17" s="63"/>
      <c r="V17" s="17">
        <f>IF(ISNA(MATCH(CONCATENATE(V$4,$A17),'Výsledková listina'!$S:$S,0)),"",INDEX('Výsledková listina'!$C:$C,MATCH(CONCATENATE(V$4,$A17),'Výsledková listina'!$S:$S,0),1))</f>
      </c>
      <c r="W17" s="52">
        <f>IF(ISNA(MATCH(CONCATENATE(V$4,$A17),'Výsledková listina'!$S:$S,0)),"",INDEX('Výsledková listina'!$T:$T,MATCH(CONCATENATE(V$4,$A17),'Výsledková listina'!$S:$S,0),1))</f>
      </c>
      <c r="X17" s="93"/>
      <c r="Y17" s="50">
        <f t="shared" si="4"/>
      </c>
      <c r="Z17" s="63"/>
      <c r="AA17" s="17">
        <f>IF(ISNA(MATCH(CONCATENATE(AA$4,$A17),'Výsledková listina'!$S:$S,0)),"",INDEX('Výsledková listina'!$C:$C,MATCH(CONCATENATE(AA$4,$A17),'Výsledková listina'!$S:$S,0),1))</f>
      </c>
      <c r="AB17" s="52">
        <f>IF(ISNA(MATCH(CONCATENATE(AA$4,$A17),'Výsledková listina'!$S:$S,0)),"",INDEX('Výsledková listina'!$T:$T,MATCH(CONCATENATE(AA$4,$A17),'Výsledková listina'!$S:$S,0),1))</f>
      </c>
      <c r="AC17" s="93"/>
      <c r="AD17" s="50">
        <f t="shared" si="5"/>
      </c>
      <c r="AE17" s="63"/>
      <c r="AF17" s="17">
        <f>IF(ISNA(MATCH(CONCATENATE(AF$4,$A17),'Výsledková listina'!$S:$S,0)),"",INDEX('Výsledková listina'!$C:$C,MATCH(CONCATENATE(AF$4,$A17),'Výsledková listina'!$S:$S,0),1))</f>
      </c>
      <c r="AG17" s="52">
        <f>IF(ISNA(MATCH(CONCATENATE(AF$4,$A17),'Výsledková listina'!$S:$S,0)),"",INDEX('Výsledková listina'!$T:$T,MATCH(CONCATENATE(AF$4,$A17),'Výsledková listina'!$S:$S,0),1))</f>
      </c>
      <c r="AH17" s="93"/>
      <c r="AI17" s="50">
        <f t="shared" si="6"/>
      </c>
      <c r="AJ17" s="63"/>
      <c r="AK17" s="17">
        <f>IF(ISNA(MATCH(CONCATENATE(AK$4,$A17),'Výsledková listina'!$S:$S,0)),"",INDEX('Výsledková listina'!$C:$C,MATCH(CONCATENATE(AK$4,$A17),'Výsledková listina'!$S:$S,0),1))</f>
      </c>
      <c r="AL17" s="52">
        <f>IF(ISNA(MATCH(CONCATENATE(AK$4,$A17),'Výsledková listina'!$S:$S,0)),"",INDEX('Výsledková listina'!$T:$T,MATCH(CONCATENATE(AK$4,$A17),'Výsledková listina'!$S:$S,0),1))</f>
      </c>
      <c r="AM17" s="93"/>
      <c r="AN17" s="50">
        <f t="shared" si="7"/>
      </c>
      <c r="AO17" s="63"/>
      <c r="AP17" s="17">
        <f>IF(ISNA(MATCH(CONCATENATE(AP$4,$A17),'Výsledková listina'!$S:$S,0)),"",INDEX('Výsledková listina'!$C:$C,MATCH(CONCATENATE(AP$4,$A17),'Výsledková listina'!$S:$S,0),1))</f>
      </c>
      <c r="AQ17" s="52">
        <f>IF(ISNA(MATCH(CONCATENATE(AP$4,$A17),'Výsledková listina'!$S:$S,0)),"",INDEX('Výsledková listina'!$T:$T,MATCH(CONCATENATE(AP$4,$A17),'Výsledková listina'!$S:$S,0),1))</f>
      </c>
      <c r="AR17" s="93"/>
      <c r="AS17" s="50">
        <f t="shared" si="8"/>
      </c>
      <c r="AT17" s="63"/>
      <c r="AU17" s="17">
        <f>IF(ISNA(MATCH(CONCATENATE(AU$4,$A17),'Výsledková listina'!$S:$S,0)),"",INDEX('Výsledková listina'!$C:$C,MATCH(CONCATENATE(AU$4,$A17),'Výsledková listina'!$S:$S,0),1))</f>
      </c>
      <c r="AV17" s="52">
        <f>IF(ISNA(MATCH(CONCATENATE(AU$4,$A17),'Výsledková listina'!$S:$S,0)),"",INDEX('Výsledková listina'!$T:$T,MATCH(CONCATENATE(AU$4,$A17),'Výsledková listina'!$S:$S,0),1))</f>
      </c>
      <c r="AW17" s="93"/>
      <c r="AX17" s="50">
        <f t="shared" si="9"/>
      </c>
      <c r="AY17" s="63"/>
      <c r="AZ17" s="17">
        <f>IF(ISNA(MATCH(CONCATENATE(AZ$4,$A17),'Výsledková listina'!$S:$S,0)),"",INDEX('Výsledková listina'!$C:$C,MATCH(CONCATENATE(AZ$4,$A17),'Výsledková listina'!$S:$S,0),1))</f>
      </c>
      <c r="BA17" s="52">
        <f>IF(ISNA(MATCH(CONCATENATE(AZ$4,$A17),'Výsledková listina'!$S:$S,0)),"",INDEX('Výsledková listina'!$T:$T,MATCH(CONCATENATE(AZ$4,$A17),'Výsledková listina'!$S:$S,0),1))</f>
      </c>
      <c r="BB17" s="93"/>
      <c r="BC17" s="50">
        <f t="shared" si="10"/>
      </c>
      <c r="BD17" s="63"/>
      <c r="BE17" s="17">
        <f>IF(ISNA(MATCH(CONCATENATE(BE$4,$A17),'Výsledková listina'!$S:$S,0)),"",INDEX('Výsledková listina'!$C:$C,MATCH(CONCATENATE(BE$4,$A17),'Výsledková listina'!$S:$S,0),1))</f>
      </c>
      <c r="BF17" s="52">
        <f>IF(ISNA(MATCH(CONCATENATE(BE$4,$A17),'Výsledková listina'!$S:$S,0)),"",INDEX('Výsledková listina'!$T:$T,MATCH(CONCATENATE(BE$4,$A17),'Výsledková listina'!$S:$S,0),1))</f>
      </c>
      <c r="BG17" s="93"/>
      <c r="BH17" s="50">
        <f t="shared" si="11"/>
      </c>
      <c r="BI17" s="63"/>
      <c r="BJ17" s="17">
        <f>IF(ISNA(MATCH(CONCATENATE(BJ$4,$A17),'Výsledková listina'!$S:$S,0)),"",INDEX('Výsledková listina'!$C:$C,MATCH(CONCATENATE(BJ$4,$A17),'Výsledková listina'!$S:$S,0),1))</f>
      </c>
      <c r="BK17" s="52">
        <f>IF(ISNA(MATCH(CONCATENATE(BJ$4,$A17),'Výsledková listina'!$S:$S,0)),"",INDEX('Výsledková listina'!$T:$T,MATCH(CONCATENATE(BJ$4,$A17),'Výsledková listina'!$S:$S,0),1))</f>
      </c>
      <c r="BL17" s="93"/>
      <c r="BM17" s="50">
        <f t="shared" si="12"/>
      </c>
      <c r="BN17" s="63"/>
      <c r="BO17" s="17">
        <f>IF(ISNA(MATCH(CONCATENATE(BO$4,$A17),'Výsledková listina'!$S:$S,0)),"",INDEX('Výsledková listina'!$C:$C,MATCH(CONCATENATE(BO$4,$A17),'Výsledková listina'!$S:$S,0),1))</f>
      </c>
      <c r="BP17" s="52">
        <f>IF(ISNA(MATCH(CONCATENATE(BO$4,$A17),'Výsledková listina'!$S:$S,0)),"",INDEX('Výsledková listina'!$T:$T,MATCH(CONCATENATE(BO$4,$A17),'Výsledková listina'!$S:$S,0),1))</f>
      </c>
      <c r="BQ17" s="93"/>
      <c r="BR17" s="50">
        <f t="shared" si="13"/>
      </c>
      <c r="BS17" s="63"/>
      <c r="BT17" s="17">
        <f>IF(ISNA(MATCH(CONCATENATE(BT$4,$A17),'Výsledková listina'!$S:$S,0)),"",INDEX('Výsledková listina'!$C:$C,MATCH(CONCATENATE(BT$4,$A17),'Výsledková listina'!$S:$S,0),1))</f>
      </c>
      <c r="BU17" s="52">
        <f>IF(ISNA(MATCH(CONCATENATE(BT$4,$A17),'Výsledková listina'!$S:$S,0)),"",INDEX('Výsledková listina'!$T:$T,MATCH(CONCATENATE(BT$4,$A17),'Výsledková listina'!$S:$S,0),1))</f>
      </c>
      <c r="BV17" s="93"/>
      <c r="BW17" s="50">
        <f t="shared" si="14"/>
      </c>
      <c r="BX17" s="63"/>
    </row>
    <row r="18" spans="1:76" s="10" customFormat="1" ht="34.5" customHeight="1">
      <c r="A18" s="5">
        <v>13</v>
      </c>
      <c r="B18" s="17">
        <f>IF(ISNA(MATCH(CONCATENATE(B$4,$A18),'Výsledková listina'!$S:$S,0)),"",INDEX('Výsledková listina'!$C:$C,MATCH(CONCATENATE(B$4,$A18),'Výsledková listina'!$S:$S,0),1))</f>
      </c>
      <c r="C18" s="52">
        <f>IF(ISNA(MATCH(CONCATENATE(B$4,$A18),'Výsledková listina'!$S:$S,0)),"",INDEX('Výsledková listina'!$T:$T,MATCH(CONCATENATE(B$4,$A18),'Výsledková listina'!$S:$S,0),1))</f>
      </c>
      <c r="D18" s="93"/>
      <c r="E18" s="50">
        <f t="shared" si="0"/>
      </c>
      <c r="F18" s="63"/>
      <c r="G18" s="17">
        <f>IF(ISNA(MATCH(CONCATENATE(G$4,$A18),'Výsledková listina'!$S:$S,0)),"",INDEX('Výsledková listina'!$C:$C,MATCH(CONCATENATE(G$4,$A18),'Výsledková listina'!$S:$S,0),1))</f>
      </c>
      <c r="H18" s="52">
        <f>IF(ISNA(MATCH(CONCATENATE(G$4,$A18),'Výsledková listina'!$S:$S,0)),"",INDEX('Výsledková listina'!$T:$T,MATCH(CONCATENATE(G$4,$A18),'Výsledková listina'!$S:$S,0),1))</f>
      </c>
      <c r="I18" s="93"/>
      <c r="J18" s="50">
        <f t="shared" si="1"/>
      </c>
      <c r="K18" s="63"/>
      <c r="L18" s="17">
        <f>IF(ISNA(MATCH(CONCATENATE(L$4,$A18),'Výsledková listina'!$S:$S,0)),"",INDEX('Výsledková listina'!$C:$C,MATCH(CONCATENATE(L$4,$A18),'Výsledková listina'!$S:$S,0),1))</f>
      </c>
      <c r="M18" s="52">
        <f>IF(ISNA(MATCH(CONCATENATE(L$4,$A18),'Výsledková listina'!$S:$S,0)),"",INDEX('Výsledková listina'!$T:$T,MATCH(CONCATENATE(L$4,$A18),'Výsledková listina'!$S:$S,0),1))</f>
      </c>
      <c r="N18" s="93"/>
      <c r="O18" s="50">
        <f t="shared" si="2"/>
      </c>
      <c r="P18" s="63"/>
      <c r="Q18" s="17">
        <f>IF(ISNA(MATCH(CONCATENATE(Q$4,$A18),'Výsledková listina'!$S:$S,0)),"",INDEX('Výsledková listina'!$C:$C,MATCH(CONCATENATE(Q$4,$A18),'Výsledková listina'!$S:$S,0),1))</f>
      </c>
      <c r="R18" s="52">
        <f>IF(ISNA(MATCH(CONCATENATE(Q$4,$A18),'Výsledková listina'!$S:$S,0)),"",INDEX('Výsledková listina'!$T:$T,MATCH(CONCATENATE(Q$4,$A18),'Výsledková listina'!$S:$S,0),1))</f>
      </c>
      <c r="S18" s="93"/>
      <c r="T18" s="50">
        <f t="shared" si="3"/>
      </c>
      <c r="U18" s="63"/>
      <c r="V18" s="17">
        <f>IF(ISNA(MATCH(CONCATENATE(V$4,$A18),'Výsledková listina'!$S:$S,0)),"",INDEX('Výsledková listina'!$C:$C,MATCH(CONCATENATE(V$4,$A18),'Výsledková listina'!$S:$S,0),1))</f>
      </c>
      <c r="W18" s="52">
        <f>IF(ISNA(MATCH(CONCATENATE(V$4,$A18),'Výsledková listina'!$S:$S,0)),"",INDEX('Výsledková listina'!$T:$T,MATCH(CONCATENATE(V$4,$A18),'Výsledková listina'!$S:$S,0),1))</f>
      </c>
      <c r="X18" s="93"/>
      <c r="Y18" s="50">
        <f t="shared" si="4"/>
      </c>
      <c r="Z18" s="63"/>
      <c r="AA18" s="17">
        <f>IF(ISNA(MATCH(CONCATENATE(AA$4,$A18),'Výsledková listina'!$S:$S,0)),"",INDEX('Výsledková listina'!$C:$C,MATCH(CONCATENATE(AA$4,$A18),'Výsledková listina'!$S:$S,0),1))</f>
      </c>
      <c r="AB18" s="52">
        <f>IF(ISNA(MATCH(CONCATENATE(AA$4,$A18),'Výsledková listina'!$S:$S,0)),"",INDEX('Výsledková listina'!$T:$T,MATCH(CONCATENATE(AA$4,$A18),'Výsledková listina'!$S:$S,0),1))</f>
      </c>
      <c r="AC18" s="93"/>
      <c r="AD18" s="50">
        <f t="shared" si="5"/>
      </c>
      <c r="AE18" s="63"/>
      <c r="AF18" s="17">
        <f>IF(ISNA(MATCH(CONCATENATE(AF$4,$A18),'Výsledková listina'!$S:$S,0)),"",INDEX('Výsledková listina'!$C:$C,MATCH(CONCATENATE(AF$4,$A18),'Výsledková listina'!$S:$S,0),1))</f>
      </c>
      <c r="AG18" s="52">
        <f>IF(ISNA(MATCH(CONCATENATE(AF$4,$A18),'Výsledková listina'!$S:$S,0)),"",INDEX('Výsledková listina'!$T:$T,MATCH(CONCATENATE(AF$4,$A18),'Výsledková listina'!$S:$S,0),1))</f>
      </c>
      <c r="AH18" s="93"/>
      <c r="AI18" s="50">
        <f t="shared" si="6"/>
      </c>
      <c r="AJ18" s="63"/>
      <c r="AK18" s="17">
        <f>IF(ISNA(MATCH(CONCATENATE(AK$4,$A18),'Výsledková listina'!$S:$S,0)),"",INDEX('Výsledková listina'!$C:$C,MATCH(CONCATENATE(AK$4,$A18),'Výsledková listina'!$S:$S,0),1))</f>
      </c>
      <c r="AL18" s="52">
        <f>IF(ISNA(MATCH(CONCATENATE(AK$4,$A18),'Výsledková listina'!$S:$S,0)),"",INDEX('Výsledková listina'!$T:$T,MATCH(CONCATENATE(AK$4,$A18),'Výsledková listina'!$S:$S,0),1))</f>
      </c>
      <c r="AM18" s="93"/>
      <c r="AN18" s="50">
        <f t="shared" si="7"/>
      </c>
      <c r="AO18" s="63"/>
      <c r="AP18" s="17">
        <f>IF(ISNA(MATCH(CONCATENATE(AP$4,$A18),'Výsledková listina'!$S:$S,0)),"",INDEX('Výsledková listina'!$C:$C,MATCH(CONCATENATE(AP$4,$A18),'Výsledková listina'!$S:$S,0),1))</f>
      </c>
      <c r="AQ18" s="52">
        <f>IF(ISNA(MATCH(CONCATENATE(AP$4,$A18),'Výsledková listina'!$S:$S,0)),"",INDEX('Výsledková listina'!$T:$T,MATCH(CONCATENATE(AP$4,$A18),'Výsledková listina'!$S:$S,0),1))</f>
      </c>
      <c r="AR18" s="93"/>
      <c r="AS18" s="50">
        <f t="shared" si="8"/>
      </c>
      <c r="AT18" s="63"/>
      <c r="AU18" s="17">
        <f>IF(ISNA(MATCH(CONCATENATE(AU$4,$A18),'Výsledková listina'!$S:$S,0)),"",INDEX('Výsledková listina'!$C:$C,MATCH(CONCATENATE(AU$4,$A18),'Výsledková listina'!$S:$S,0),1))</f>
      </c>
      <c r="AV18" s="52">
        <f>IF(ISNA(MATCH(CONCATENATE(AU$4,$A18),'Výsledková listina'!$S:$S,0)),"",INDEX('Výsledková listina'!$T:$T,MATCH(CONCATENATE(AU$4,$A18),'Výsledková listina'!$S:$S,0),1))</f>
      </c>
      <c r="AW18" s="93"/>
      <c r="AX18" s="50">
        <f t="shared" si="9"/>
      </c>
      <c r="AY18" s="63"/>
      <c r="AZ18" s="17">
        <f>IF(ISNA(MATCH(CONCATENATE(AZ$4,$A18),'Výsledková listina'!$S:$S,0)),"",INDEX('Výsledková listina'!$C:$C,MATCH(CONCATENATE(AZ$4,$A18),'Výsledková listina'!$S:$S,0),1))</f>
      </c>
      <c r="BA18" s="52">
        <f>IF(ISNA(MATCH(CONCATENATE(AZ$4,$A18),'Výsledková listina'!$S:$S,0)),"",INDEX('Výsledková listina'!$T:$T,MATCH(CONCATENATE(AZ$4,$A18),'Výsledková listina'!$S:$S,0),1))</f>
      </c>
      <c r="BB18" s="93"/>
      <c r="BC18" s="50">
        <f t="shared" si="10"/>
      </c>
      <c r="BD18" s="63"/>
      <c r="BE18" s="17">
        <f>IF(ISNA(MATCH(CONCATENATE(BE$4,$A18),'Výsledková listina'!$S:$S,0)),"",INDEX('Výsledková listina'!$C:$C,MATCH(CONCATENATE(BE$4,$A18),'Výsledková listina'!$S:$S,0),1))</f>
      </c>
      <c r="BF18" s="52">
        <f>IF(ISNA(MATCH(CONCATENATE(BE$4,$A18),'Výsledková listina'!$S:$S,0)),"",INDEX('Výsledková listina'!$T:$T,MATCH(CONCATENATE(BE$4,$A18),'Výsledková listina'!$S:$S,0),1))</f>
      </c>
      <c r="BG18" s="93"/>
      <c r="BH18" s="50">
        <f t="shared" si="11"/>
      </c>
      <c r="BI18" s="63"/>
      <c r="BJ18" s="17">
        <f>IF(ISNA(MATCH(CONCATENATE(BJ$4,$A18),'Výsledková listina'!$S:$S,0)),"",INDEX('Výsledková listina'!$C:$C,MATCH(CONCATENATE(BJ$4,$A18),'Výsledková listina'!$S:$S,0),1))</f>
      </c>
      <c r="BK18" s="52">
        <f>IF(ISNA(MATCH(CONCATENATE(BJ$4,$A18),'Výsledková listina'!$S:$S,0)),"",INDEX('Výsledková listina'!$T:$T,MATCH(CONCATENATE(BJ$4,$A18),'Výsledková listina'!$S:$S,0),1))</f>
      </c>
      <c r="BL18" s="93"/>
      <c r="BM18" s="50">
        <f t="shared" si="12"/>
      </c>
      <c r="BN18" s="63"/>
      <c r="BO18" s="17">
        <f>IF(ISNA(MATCH(CONCATENATE(BO$4,$A18),'Výsledková listina'!$S:$S,0)),"",INDEX('Výsledková listina'!$C:$C,MATCH(CONCATENATE(BO$4,$A18),'Výsledková listina'!$S:$S,0),1))</f>
      </c>
      <c r="BP18" s="52">
        <f>IF(ISNA(MATCH(CONCATENATE(BO$4,$A18),'Výsledková listina'!$S:$S,0)),"",INDEX('Výsledková listina'!$T:$T,MATCH(CONCATENATE(BO$4,$A18),'Výsledková listina'!$S:$S,0),1))</f>
      </c>
      <c r="BQ18" s="93"/>
      <c r="BR18" s="50">
        <f t="shared" si="13"/>
      </c>
      <c r="BS18" s="63"/>
      <c r="BT18" s="17">
        <f>IF(ISNA(MATCH(CONCATENATE(BT$4,$A18),'Výsledková listina'!$S:$S,0)),"",INDEX('Výsledková listina'!$C:$C,MATCH(CONCATENATE(BT$4,$A18),'Výsledková listina'!$S:$S,0),1))</f>
      </c>
      <c r="BU18" s="52">
        <f>IF(ISNA(MATCH(CONCATENATE(BT$4,$A18),'Výsledková listina'!$S:$S,0)),"",INDEX('Výsledková listina'!$T:$T,MATCH(CONCATENATE(BT$4,$A18),'Výsledková listina'!$S:$S,0),1))</f>
      </c>
      <c r="BV18" s="93"/>
      <c r="BW18" s="50">
        <f t="shared" si="14"/>
      </c>
      <c r="BX18" s="63"/>
    </row>
    <row r="19" spans="1:76" s="10" customFormat="1" ht="34.5" customHeight="1">
      <c r="A19" s="5">
        <v>14</v>
      </c>
      <c r="B19" s="17">
        <f>IF(ISNA(MATCH(CONCATENATE(B$4,$A19),'Výsledková listina'!$S:$S,0)),"",INDEX('Výsledková listina'!$C:$C,MATCH(CONCATENATE(B$4,$A19),'Výsledková listina'!$S:$S,0),1))</f>
      </c>
      <c r="C19" s="52">
        <f>IF(ISNA(MATCH(CONCATENATE(B$4,$A19),'Výsledková listina'!$S:$S,0)),"",INDEX('Výsledková listina'!$T:$T,MATCH(CONCATENATE(B$4,$A19),'Výsledková listina'!$S:$S,0),1))</f>
      </c>
      <c r="D19" s="93"/>
      <c r="E19" s="50">
        <f t="shared" si="0"/>
      </c>
      <c r="F19" s="63"/>
      <c r="G19" s="17">
        <f>IF(ISNA(MATCH(CONCATENATE(G$4,$A19),'Výsledková listina'!$S:$S,0)),"",INDEX('Výsledková listina'!$C:$C,MATCH(CONCATENATE(G$4,$A19),'Výsledková listina'!$S:$S,0),1))</f>
      </c>
      <c r="H19" s="52">
        <f>IF(ISNA(MATCH(CONCATENATE(G$4,$A19),'Výsledková listina'!$S:$S,0)),"",INDEX('Výsledková listina'!$T:$T,MATCH(CONCATENATE(G$4,$A19),'Výsledková listina'!$S:$S,0),1))</f>
      </c>
      <c r="I19" s="93"/>
      <c r="J19" s="50">
        <f t="shared" si="1"/>
      </c>
      <c r="K19" s="63"/>
      <c r="L19" s="17">
        <f>IF(ISNA(MATCH(CONCATENATE(L$4,$A19),'Výsledková listina'!$S:$S,0)),"",INDEX('Výsledková listina'!$C:$C,MATCH(CONCATENATE(L$4,$A19),'Výsledková listina'!$S:$S,0),1))</f>
      </c>
      <c r="M19" s="52">
        <f>IF(ISNA(MATCH(CONCATENATE(L$4,$A19),'Výsledková listina'!$S:$S,0)),"",INDEX('Výsledková listina'!$T:$T,MATCH(CONCATENATE(L$4,$A19),'Výsledková listina'!$S:$S,0),1))</f>
      </c>
      <c r="N19" s="93"/>
      <c r="O19" s="50">
        <f t="shared" si="2"/>
      </c>
      <c r="P19" s="63"/>
      <c r="Q19" s="17">
        <f>IF(ISNA(MATCH(CONCATENATE(Q$4,$A19),'Výsledková listina'!$S:$S,0)),"",INDEX('Výsledková listina'!$C:$C,MATCH(CONCATENATE(Q$4,$A19),'Výsledková listina'!$S:$S,0),1))</f>
      </c>
      <c r="R19" s="52">
        <f>IF(ISNA(MATCH(CONCATENATE(Q$4,$A19),'Výsledková listina'!$S:$S,0)),"",INDEX('Výsledková listina'!$T:$T,MATCH(CONCATENATE(Q$4,$A19),'Výsledková listina'!$S:$S,0),1))</f>
      </c>
      <c r="S19" s="93"/>
      <c r="T19" s="50">
        <f t="shared" si="3"/>
      </c>
      <c r="U19" s="63"/>
      <c r="V19" s="17">
        <f>IF(ISNA(MATCH(CONCATENATE(V$4,$A19),'Výsledková listina'!$S:$S,0)),"",INDEX('Výsledková listina'!$C:$C,MATCH(CONCATENATE(V$4,$A19),'Výsledková listina'!$S:$S,0),1))</f>
      </c>
      <c r="W19" s="52">
        <f>IF(ISNA(MATCH(CONCATENATE(V$4,$A19),'Výsledková listina'!$S:$S,0)),"",INDEX('Výsledková listina'!$T:$T,MATCH(CONCATENATE(V$4,$A19),'Výsledková listina'!$S:$S,0),1))</f>
      </c>
      <c r="X19" s="93"/>
      <c r="Y19" s="50">
        <f t="shared" si="4"/>
      </c>
      <c r="Z19" s="63"/>
      <c r="AA19" s="17">
        <f>IF(ISNA(MATCH(CONCATENATE(AA$4,$A19),'Výsledková listina'!$S:$S,0)),"",INDEX('Výsledková listina'!$C:$C,MATCH(CONCATENATE(AA$4,$A19),'Výsledková listina'!$S:$S,0),1))</f>
      </c>
      <c r="AB19" s="52">
        <f>IF(ISNA(MATCH(CONCATENATE(AA$4,$A19),'Výsledková listina'!$S:$S,0)),"",INDEX('Výsledková listina'!$T:$T,MATCH(CONCATENATE(AA$4,$A19),'Výsledková listina'!$S:$S,0),1))</f>
      </c>
      <c r="AC19" s="93"/>
      <c r="AD19" s="50">
        <f t="shared" si="5"/>
      </c>
      <c r="AE19" s="63"/>
      <c r="AF19" s="17">
        <f>IF(ISNA(MATCH(CONCATENATE(AF$4,$A19),'Výsledková listina'!$S:$S,0)),"",INDEX('Výsledková listina'!$C:$C,MATCH(CONCATENATE(AF$4,$A19),'Výsledková listina'!$S:$S,0),1))</f>
      </c>
      <c r="AG19" s="52">
        <f>IF(ISNA(MATCH(CONCATENATE(AF$4,$A19),'Výsledková listina'!$S:$S,0)),"",INDEX('Výsledková listina'!$T:$T,MATCH(CONCATENATE(AF$4,$A19),'Výsledková listina'!$S:$S,0),1))</f>
      </c>
      <c r="AH19" s="93"/>
      <c r="AI19" s="50">
        <f t="shared" si="6"/>
      </c>
      <c r="AJ19" s="63"/>
      <c r="AK19" s="17">
        <f>IF(ISNA(MATCH(CONCATENATE(AK$4,$A19),'Výsledková listina'!$S:$S,0)),"",INDEX('Výsledková listina'!$C:$C,MATCH(CONCATENATE(AK$4,$A19),'Výsledková listina'!$S:$S,0),1))</f>
      </c>
      <c r="AL19" s="52">
        <f>IF(ISNA(MATCH(CONCATENATE(AK$4,$A19),'Výsledková listina'!$S:$S,0)),"",INDEX('Výsledková listina'!$T:$T,MATCH(CONCATENATE(AK$4,$A19),'Výsledková listina'!$S:$S,0),1))</f>
      </c>
      <c r="AM19" s="93"/>
      <c r="AN19" s="50">
        <f t="shared" si="7"/>
      </c>
      <c r="AO19" s="63"/>
      <c r="AP19" s="17">
        <f>IF(ISNA(MATCH(CONCATENATE(AP$4,$A19),'Výsledková listina'!$S:$S,0)),"",INDEX('Výsledková listina'!$C:$C,MATCH(CONCATENATE(AP$4,$A19),'Výsledková listina'!$S:$S,0),1))</f>
      </c>
      <c r="AQ19" s="52">
        <f>IF(ISNA(MATCH(CONCATENATE(AP$4,$A19),'Výsledková listina'!$S:$S,0)),"",INDEX('Výsledková listina'!$T:$T,MATCH(CONCATENATE(AP$4,$A19),'Výsledková listina'!$S:$S,0),1))</f>
      </c>
      <c r="AR19" s="93"/>
      <c r="AS19" s="50">
        <f t="shared" si="8"/>
      </c>
      <c r="AT19" s="63"/>
      <c r="AU19" s="17">
        <f>IF(ISNA(MATCH(CONCATENATE(AU$4,$A19),'Výsledková listina'!$S:$S,0)),"",INDEX('Výsledková listina'!$C:$C,MATCH(CONCATENATE(AU$4,$A19),'Výsledková listina'!$S:$S,0),1))</f>
      </c>
      <c r="AV19" s="52">
        <f>IF(ISNA(MATCH(CONCATENATE(AU$4,$A19),'Výsledková listina'!$S:$S,0)),"",INDEX('Výsledková listina'!$T:$T,MATCH(CONCATENATE(AU$4,$A19),'Výsledková listina'!$S:$S,0),1))</f>
      </c>
      <c r="AW19" s="93"/>
      <c r="AX19" s="50">
        <f t="shared" si="9"/>
      </c>
      <c r="AY19" s="63"/>
      <c r="AZ19" s="17">
        <f>IF(ISNA(MATCH(CONCATENATE(AZ$4,$A19),'Výsledková listina'!$S:$S,0)),"",INDEX('Výsledková listina'!$C:$C,MATCH(CONCATENATE(AZ$4,$A19),'Výsledková listina'!$S:$S,0),1))</f>
      </c>
      <c r="BA19" s="52">
        <f>IF(ISNA(MATCH(CONCATENATE(AZ$4,$A19),'Výsledková listina'!$S:$S,0)),"",INDEX('Výsledková listina'!$T:$T,MATCH(CONCATENATE(AZ$4,$A19),'Výsledková listina'!$S:$S,0),1))</f>
      </c>
      <c r="BB19" s="93"/>
      <c r="BC19" s="50">
        <f t="shared" si="10"/>
      </c>
      <c r="BD19" s="63"/>
      <c r="BE19" s="17">
        <f>IF(ISNA(MATCH(CONCATENATE(BE$4,$A19),'Výsledková listina'!$S:$S,0)),"",INDEX('Výsledková listina'!$C:$C,MATCH(CONCATENATE(BE$4,$A19),'Výsledková listina'!$S:$S,0),1))</f>
      </c>
      <c r="BF19" s="52">
        <f>IF(ISNA(MATCH(CONCATENATE(BE$4,$A19),'Výsledková listina'!$S:$S,0)),"",INDEX('Výsledková listina'!$T:$T,MATCH(CONCATENATE(BE$4,$A19),'Výsledková listina'!$S:$S,0),1))</f>
      </c>
      <c r="BG19" s="93"/>
      <c r="BH19" s="50">
        <f t="shared" si="11"/>
      </c>
      <c r="BI19" s="63"/>
      <c r="BJ19" s="17">
        <f>IF(ISNA(MATCH(CONCATENATE(BJ$4,$A19),'Výsledková listina'!$S:$S,0)),"",INDEX('Výsledková listina'!$C:$C,MATCH(CONCATENATE(BJ$4,$A19),'Výsledková listina'!$S:$S,0),1))</f>
      </c>
      <c r="BK19" s="52">
        <f>IF(ISNA(MATCH(CONCATENATE(BJ$4,$A19),'Výsledková listina'!$S:$S,0)),"",INDEX('Výsledková listina'!$T:$T,MATCH(CONCATENATE(BJ$4,$A19),'Výsledková listina'!$S:$S,0),1))</f>
      </c>
      <c r="BL19" s="93"/>
      <c r="BM19" s="50">
        <f t="shared" si="12"/>
      </c>
      <c r="BN19" s="63"/>
      <c r="BO19" s="17">
        <f>IF(ISNA(MATCH(CONCATENATE(BO$4,$A19),'Výsledková listina'!$S:$S,0)),"",INDEX('Výsledková listina'!$C:$C,MATCH(CONCATENATE(BO$4,$A19),'Výsledková listina'!$S:$S,0),1))</f>
      </c>
      <c r="BP19" s="52">
        <f>IF(ISNA(MATCH(CONCATENATE(BO$4,$A19),'Výsledková listina'!$S:$S,0)),"",INDEX('Výsledková listina'!$T:$T,MATCH(CONCATENATE(BO$4,$A19),'Výsledková listina'!$S:$S,0),1))</f>
      </c>
      <c r="BQ19" s="93"/>
      <c r="BR19" s="50">
        <f t="shared" si="13"/>
      </c>
      <c r="BS19" s="63"/>
      <c r="BT19" s="17">
        <f>IF(ISNA(MATCH(CONCATENATE(BT$4,$A19),'Výsledková listina'!$S:$S,0)),"",INDEX('Výsledková listina'!$C:$C,MATCH(CONCATENATE(BT$4,$A19),'Výsledková listina'!$S:$S,0),1))</f>
      </c>
      <c r="BU19" s="52">
        <f>IF(ISNA(MATCH(CONCATENATE(BT$4,$A19),'Výsledková listina'!$S:$S,0)),"",INDEX('Výsledková listina'!$T:$T,MATCH(CONCATENATE(BT$4,$A19),'Výsledková listina'!$S:$S,0),1))</f>
      </c>
      <c r="BV19" s="93"/>
      <c r="BW19" s="50">
        <f t="shared" si="14"/>
      </c>
      <c r="BX19" s="63"/>
    </row>
    <row r="20" spans="1:76" s="10" customFormat="1" ht="34.5" customHeight="1">
      <c r="A20" s="5">
        <v>15</v>
      </c>
      <c r="B20" s="17">
        <f>IF(ISNA(MATCH(CONCATENATE(B$4,$A20),'Výsledková listina'!$S:$S,0)),"",INDEX('Výsledková listina'!$C:$C,MATCH(CONCATENATE(B$4,$A20),'Výsledková listina'!$S:$S,0),1))</f>
      </c>
      <c r="C20" s="52">
        <f>IF(ISNA(MATCH(CONCATENATE(B$4,$A20),'Výsledková listina'!$S:$S,0)),"",INDEX('Výsledková listina'!$T:$T,MATCH(CONCATENATE(B$4,$A20),'Výsledková listina'!$S:$S,0),1))</f>
      </c>
      <c r="D20" s="93"/>
      <c r="E20" s="50">
        <f t="shared" si="0"/>
      </c>
      <c r="F20" s="63"/>
      <c r="G20" s="17">
        <f>IF(ISNA(MATCH(CONCATENATE(G$4,$A20),'Výsledková listina'!$S:$S,0)),"",INDEX('Výsledková listina'!$C:$C,MATCH(CONCATENATE(G$4,$A20),'Výsledková listina'!$S:$S,0),1))</f>
      </c>
      <c r="H20" s="52">
        <f>IF(ISNA(MATCH(CONCATENATE(G$4,$A20),'Výsledková listina'!$S:$S,0)),"",INDEX('Výsledková listina'!$T:$T,MATCH(CONCATENATE(G$4,$A20),'Výsledková listina'!$S:$S,0),1))</f>
      </c>
      <c r="I20" s="93"/>
      <c r="J20" s="50">
        <f t="shared" si="1"/>
      </c>
      <c r="K20" s="63"/>
      <c r="L20" s="17">
        <f>IF(ISNA(MATCH(CONCATENATE(L$4,$A20),'Výsledková listina'!$S:$S,0)),"",INDEX('Výsledková listina'!$C:$C,MATCH(CONCATENATE(L$4,$A20),'Výsledková listina'!$S:$S,0),1))</f>
      </c>
      <c r="M20" s="52">
        <f>IF(ISNA(MATCH(CONCATENATE(L$4,$A20),'Výsledková listina'!$S:$S,0)),"",INDEX('Výsledková listina'!$T:$T,MATCH(CONCATENATE(L$4,$A20),'Výsledková listina'!$S:$S,0),1))</f>
      </c>
      <c r="N20" s="93"/>
      <c r="O20" s="50">
        <f t="shared" si="2"/>
      </c>
      <c r="P20" s="63"/>
      <c r="Q20" s="17">
        <f>IF(ISNA(MATCH(CONCATENATE(Q$4,$A20),'Výsledková listina'!$S:$S,0)),"",INDEX('Výsledková listina'!$C:$C,MATCH(CONCATENATE(Q$4,$A20),'Výsledková listina'!$S:$S,0),1))</f>
      </c>
      <c r="R20" s="52">
        <f>IF(ISNA(MATCH(CONCATENATE(Q$4,$A20),'Výsledková listina'!$S:$S,0)),"",INDEX('Výsledková listina'!$T:$T,MATCH(CONCATENATE(Q$4,$A20),'Výsledková listina'!$S:$S,0),1))</f>
      </c>
      <c r="S20" s="93"/>
      <c r="T20" s="50">
        <f t="shared" si="3"/>
      </c>
      <c r="U20" s="63"/>
      <c r="V20" s="17">
        <f>IF(ISNA(MATCH(CONCATENATE(V$4,$A20),'Výsledková listina'!$S:$S,0)),"",INDEX('Výsledková listina'!$C:$C,MATCH(CONCATENATE(V$4,$A20),'Výsledková listina'!$S:$S,0),1))</f>
      </c>
      <c r="W20" s="52">
        <f>IF(ISNA(MATCH(CONCATENATE(V$4,$A20),'Výsledková listina'!$S:$S,0)),"",INDEX('Výsledková listina'!$T:$T,MATCH(CONCATENATE(V$4,$A20),'Výsledková listina'!$S:$S,0),1))</f>
      </c>
      <c r="X20" s="93"/>
      <c r="Y20" s="50">
        <f t="shared" si="4"/>
      </c>
      <c r="Z20" s="63"/>
      <c r="AA20" s="17">
        <f>IF(ISNA(MATCH(CONCATENATE(AA$4,$A20),'Výsledková listina'!$S:$S,0)),"",INDEX('Výsledková listina'!$C:$C,MATCH(CONCATENATE(AA$4,$A20),'Výsledková listina'!$S:$S,0),1))</f>
      </c>
      <c r="AB20" s="52">
        <f>IF(ISNA(MATCH(CONCATENATE(AA$4,$A20),'Výsledková listina'!$S:$S,0)),"",INDEX('Výsledková listina'!$T:$T,MATCH(CONCATENATE(AA$4,$A20),'Výsledková listina'!$S:$S,0),1))</f>
      </c>
      <c r="AC20" s="4"/>
      <c r="AD20" s="50">
        <f t="shared" si="5"/>
      </c>
      <c r="AE20" s="63"/>
      <c r="AF20" s="17">
        <f>IF(ISNA(MATCH(CONCATENATE(AF$4,$A20),'Výsledková listina'!$S:$S,0)),"",INDEX('Výsledková listina'!$C:$C,MATCH(CONCATENATE(AF$4,$A20),'Výsledková listina'!$S:$S,0),1))</f>
      </c>
      <c r="AG20" s="52">
        <f>IF(ISNA(MATCH(CONCATENATE(AF$4,$A20),'Výsledková listina'!$S:$S,0)),"",INDEX('Výsledková listina'!$T:$T,MATCH(CONCATENATE(AF$4,$A20),'Výsledková listina'!$S:$S,0),1))</f>
      </c>
      <c r="AH20" s="4"/>
      <c r="AI20" s="50">
        <f t="shared" si="6"/>
      </c>
      <c r="AJ20" s="63"/>
      <c r="AK20" s="17">
        <f>IF(ISNA(MATCH(CONCATENATE(AK$4,$A20),'Výsledková listina'!$S:$S,0)),"",INDEX('Výsledková listina'!$C:$C,MATCH(CONCATENATE(AK$4,$A20),'Výsledková listina'!$S:$S,0),1))</f>
      </c>
      <c r="AL20" s="52">
        <f>IF(ISNA(MATCH(CONCATENATE(AK$4,$A20),'Výsledková listina'!$S:$S,0)),"",INDEX('Výsledková listina'!$T:$T,MATCH(CONCATENATE(AK$4,$A20),'Výsledková listina'!$S:$S,0),1))</f>
      </c>
      <c r="AM20" s="4"/>
      <c r="AN20" s="50">
        <f t="shared" si="7"/>
      </c>
      <c r="AO20" s="63"/>
      <c r="AP20" s="17">
        <f>IF(ISNA(MATCH(CONCATENATE(AP$4,$A20),'Výsledková listina'!$S:$S,0)),"",INDEX('Výsledková listina'!$C:$C,MATCH(CONCATENATE(AP$4,$A20),'Výsledková listina'!$S:$S,0),1))</f>
      </c>
      <c r="AQ20" s="52">
        <f>IF(ISNA(MATCH(CONCATENATE(AP$4,$A20),'Výsledková listina'!$S:$S,0)),"",INDEX('Výsledková listina'!$T:$T,MATCH(CONCATENATE(AP$4,$A20),'Výsledková listina'!$S:$S,0),1))</f>
      </c>
      <c r="AR20" s="4"/>
      <c r="AS20" s="50">
        <f t="shared" si="8"/>
      </c>
      <c r="AT20" s="63"/>
      <c r="AU20" s="17">
        <f>IF(ISNA(MATCH(CONCATENATE(AU$4,$A20),'Výsledková listina'!$S:$S,0)),"",INDEX('Výsledková listina'!$C:$C,MATCH(CONCATENATE(AU$4,$A20),'Výsledková listina'!$S:$S,0),1))</f>
      </c>
      <c r="AV20" s="52">
        <f>IF(ISNA(MATCH(CONCATENATE(AU$4,$A20),'Výsledková listina'!$S:$S,0)),"",INDEX('Výsledková listina'!$T:$T,MATCH(CONCATENATE(AU$4,$A20),'Výsledková listina'!$S:$S,0),1))</f>
      </c>
      <c r="AW20" s="4"/>
      <c r="AX20" s="50">
        <f t="shared" si="9"/>
      </c>
      <c r="AY20" s="63"/>
      <c r="AZ20" s="17">
        <f>IF(ISNA(MATCH(CONCATENATE(AZ$4,$A20),'Výsledková listina'!$S:$S,0)),"",INDEX('Výsledková listina'!$C:$C,MATCH(CONCATENATE(AZ$4,$A20),'Výsledková listina'!$S:$S,0),1))</f>
      </c>
      <c r="BA20" s="52">
        <f>IF(ISNA(MATCH(CONCATENATE(AZ$4,$A20),'Výsledková listina'!$S:$S,0)),"",INDEX('Výsledková listina'!$T:$T,MATCH(CONCATENATE(AZ$4,$A20),'Výsledková listina'!$S:$S,0),1))</f>
      </c>
      <c r="BB20" s="4"/>
      <c r="BC20" s="50">
        <f t="shared" si="10"/>
      </c>
      <c r="BD20" s="63"/>
      <c r="BE20" s="17">
        <f>IF(ISNA(MATCH(CONCATENATE(BE$4,$A20),'Výsledková listina'!$S:$S,0)),"",INDEX('Výsledková listina'!$C:$C,MATCH(CONCATENATE(BE$4,$A20),'Výsledková listina'!$S:$S,0),1))</f>
      </c>
      <c r="BF20" s="52">
        <f>IF(ISNA(MATCH(CONCATENATE(BE$4,$A20),'Výsledková listina'!$S:$S,0)),"",INDEX('Výsledková listina'!$T:$T,MATCH(CONCATENATE(BE$4,$A20),'Výsledková listina'!$S:$S,0),1))</f>
      </c>
      <c r="BG20" s="4"/>
      <c r="BH20" s="50">
        <f t="shared" si="11"/>
      </c>
      <c r="BI20" s="63"/>
      <c r="BJ20" s="17">
        <f>IF(ISNA(MATCH(CONCATENATE(BJ$4,$A20),'Výsledková listina'!$S:$S,0)),"",INDEX('Výsledková listina'!$C:$C,MATCH(CONCATENATE(BJ$4,$A20),'Výsledková listina'!$S:$S,0),1))</f>
      </c>
      <c r="BK20" s="52">
        <f>IF(ISNA(MATCH(CONCATENATE(BJ$4,$A20),'Výsledková listina'!$S:$S,0)),"",INDEX('Výsledková listina'!$T:$T,MATCH(CONCATENATE(BJ$4,$A20),'Výsledková listina'!$S:$S,0),1))</f>
      </c>
      <c r="BL20" s="4"/>
      <c r="BM20" s="50">
        <f t="shared" si="12"/>
      </c>
      <c r="BN20" s="63"/>
      <c r="BO20" s="17">
        <f>IF(ISNA(MATCH(CONCATENATE(BO$4,$A20),'Výsledková listina'!$S:$S,0)),"",INDEX('Výsledková listina'!$C:$C,MATCH(CONCATENATE(BO$4,$A20),'Výsledková listina'!$S:$S,0),1))</f>
      </c>
      <c r="BP20" s="52">
        <f>IF(ISNA(MATCH(CONCATENATE(BO$4,$A20),'Výsledková listina'!$S:$S,0)),"",INDEX('Výsledková listina'!$T:$T,MATCH(CONCATENATE(BO$4,$A20),'Výsledková listina'!$S:$S,0),1))</f>
      </c>
      <c r="BQ20" s="4"/>
      <c r="BR20" s="50">
        <f t="shared" si="13"/>
      </c>
      <c r="BS20" s="63"/>
      <c r="BT20" s="17">
        <f>IF(ISNA(MATCH(CONCATENATE(BT$4,$A20),'Výsledková listina'!$S:$S,0)),"",INDEX('Výsledková listina'!$C:$C,MATCH(CONCATENATE(BT$4,$A20),'Výsledková listina'!$S:$S,0),1))</f>
      </c>
      <c r="BU20" s="52">
        <f>IF(ISNA(MATCH(CONCATENATE(BT$4,$A20),'Výsledková listina'!$S:$S,0)),"",INDEX('Výsledková listina'!$T:$T,MATCH(CONCATENATE(BT$4,$A20),'Výsledková listina'!$S:$S,0),1))</f>
      </c>
      <c r="BV20" s="4"/>
      <c r="BW20" s="50">
        <f t="shared" si="14"/>
      </c>
      <c r="BX20" s="63"/>
    </row>
    <row r="21" spans="1:76" s="10" customFormat="1" ht="34.5" customHeight="1">
      <c r="A21" s="5">
        <v>16</v>
      </c>
      <c r="B21" s="17">
        <f>IF(ISNA(MATCH(CONCATENATE(B$4,$A21),'Výsledková listina'!$S:$S,0)),"",INDEX('Výsledková listina'!$C:$C,MATCH(CONCATENATE(B$4,$A21),'Výsledková listina'!$S:$S,0),1))</f>
      </c>
      <c r="C21" s="52">
        <f>IF(ISNA(MATCH(CONCATENATE(B$4,$A21),'Výsledková listina'!$S:$S,0)),"",INDEX('Výsledková listina'!$T:$T,MATCH(CONCATENATE(B$4,$A21),'Výsledková listina'!$S:$S,0),1))</f>
      </c>
      <c r="D21" s="93"/>
      <c r="E21" s="50">
        <f t="shared" si="0"/>
      </c>
      <c r="F21" s="63"/>
      <c r="G21" s="17">
        <f>IF(ISNA(MATCH(CONCATENATE(G$4,$A21),'Výsledková listina'!$S:$S,0)),"",INDEX('Výsledková listina'!$C:$C,MATCH(CONCATENATE(G$4,$A21),'Výsledková listina'!$S:$S,0),1))</f>
      </c>
      <c r="H21" s="52">
        <f>IF(ISNA(MATCH(CONCATENATE(G$4,$A21),'Výsledková listina'!$S:$S,0)),"",INDEX('Výsledková listina'!$T:$T,MATCH(CONCATENATE(G$4,$A21),'Výsledková listina'!$S:$S,0),1))</f>
      </c>
      <c r="I21" s="93"/>
      <c r="J21" s="50">
        <f t="shared" si="1"/>
      </c>
      <c r="K21" s="63"/>
      <c r="L21" s="17">
        <f>IF(ISNA(MATCH(CONCATENATE(L$4,$A21),'Výsledková listina'!$S:$S,0)),"",INDEX('Výsledková listina'!$C:$C,MATCH(CONCATENATE(L$4,$A21),'Výsledková listina'!$S:$S,0),1))</f>
      </c>
      <c r="M21" s="52">
        <f>IF(ISNA(MATCH(CONCATENATE(L$4,$A21),'Výsledková listina'!$S:$S,0)),"",INDEX('Výsledková listina'!$T:$T,MATCH(CONCATENATE(L$4,$A21),'Výsledková listina'!$S:$S,0),1))</f>
      </c>
      <c r="N21" s="93"/>
      <c r="O21" s="50">
        <f t="shared" si="2"/>
      </c>
      <c r="P21" s="63"/>
      <c r="Q21" s="17">
        <f>IF(ISNA(MATCH(CONCATENATE(Q$4,$A21),'Výsledková listina'!$S:$S,0)),"",INDEX('Výsledková listina'!$C:$C,MATCH(CONCATENATE(Q$4,$A21),'Výsledková listina'!$S:$S,0),1))</f>
      </c>
      <c r="R21" s="52">
        <f>IF(ISNA(MATCH(CONCATENATE(Q$4,$A21),'Výsledková listina'!$S:$S,0)),"",INDEX('Výsledková listina'!$T:$T,MATCH(CONCATENATE(Q$4,$A21),'Výsledková listina'!$S:$S,0),1))</f>
      </c>
      <c r="S21" s="93"/>
      <c r="T21" s="50">
        <f t="shared" si="3"/>
      </c>
      <c r="U21" s="63"/>
      <c r="V21" s="17">
        <f>IF(ISNA(MATCH(CONCATENATE(V$4,$A21),'Výsledková listina'!$S:$S,0)),"",INDEX('Výsledková listina'!$C:$C,MATCH(CONCATENATE(V$4,$A21),'Výsledková listina'!$S:$S,0),1))</f>
      </c>
      <c r="W21" s="52">
        <f>IF(ISNA(MATCH(CONCATENATE(V$4,$A21),'Výsledková listina'!$S:$S,0)),"",INDEX('Výsledková listina'!$T:$T,MATCH(CONCATENATE(V$4,$A21),'Výsledková listina'!$S:$S,0),1))</f>
      </c>
      <c r="X21" s="93"/>
      <c r="Y21" s="50">
        <f t="shared" si="4"/>
      </c>
      <c r="Z21" s="63"/>
      <c r="AA21" s="17">
        <f>IF(ISNA(MATCH(CONCATENATE(AA$4,$A21),'Výsledková listina'!$S:$S,0)),"",INDEX('Výsledková listina'!$C:$C,MATCH(CONCATENATE(AA$4,$A21),'Výsledková listina'!$S:$S,0),1))</f>
      </c>
      <c r="AB21" s="52">
        <f>IF(ISNA(MATCH(CONCATENATE(AA$4,$A21),'Výsledková listina'!$S:$S,0)),"",INDEX('Výsledková listina'!$T:$T,MATCH(CONCATENATE(AA$4,$A21),'Výsledková listina'!$S:$S,0),1))</f>
      </c>
      <c r="AC21" s="4"/>
      <c r="AD21" s="50">
        <f t="shared" si="5"/>
      </c>
      <c r="AE21" s="63"/>
      <c r="AF21" s="17">
        <f>IF(ISNA(MATCH(CONCATENATE(AF$4,$A21),'Výsledková listina'!$S:$S,0)),"",INDEX('Výsledková listina'!$C:$C,MATCH(CONCATENATE(AF$4,$A21),'Výsledková listina'!$S:$S,0),1))</f>
      </c>
      <c r="AG21" s="52">
        <f>IF(ISNA(MATCH(CONCATENATE(AF$4,$A21),'Výsledková listina'!$S:$S,0)),"",INDEX('Výsledková listina'!$T:$T,MATCH(CONCATENATE(AF$4,$A21),'Výsledková listina'!$S:$S,0),1))</f>
      </c>
      <c r="AH21" s="4"/>
      <c r="AI21" s="50">
        <f t="shared" si="6"/>
      </c>
      <c r="AJ21" s="63"/>
      <c r="AK21" s="17">
        <f>IF(ISNA(MATCH(CONCATENATE(AK$4,$A21),'Výsledková listina'!$S:$S,0)),"",INDEX('Výsledková listina'!$C:$C,MATCH(CONCATENATE(AK$4,$A21),'Výsledková listina'!$S:$S,0),1))</f>
      </c>
      <c r="AL21" s="52">
        <f>IF(ISNA(MATCH(CONCATENATE(AK$4,$A21),'Výsledková listina'!$S:$S,0)),"",INDEX('Výsledková listina'!$T:$T,MATCH(CONCATENATE(AK$4,$A21),'Výsledková listina'!$S:$S,0),1))</f>
      </c>
      <c r="AM21" s="4"/>
      <c r="AN21" s="50">
        <f t="shared" si="7"/>
      </c>
      <c r="AO21" s="63"/>
      <c r="AP21" s="17">
        <f>IF(ISNA(MATCH(CONCATENATE(AP$4,$A21),'Výsledková listina'!$S:$S,0)),"",INDEX('Výsledková listina'!$C:$C,MATCH(CONCATENATE(AP$4,$A21),'Výsledková listina'!$S:$S,0),1))</f>
      </c>
      <c r="AQ21" s="52">
        <f>IF(ISNA(MATCH(CONCATENATE(AP$4,$A21),'Výsledková listina'!$S:$S,0)),"",INDEX('Výsledková listina'!$T:$T,MATCH(CONCATENATE(AP$4,$A21),'Výsledková listina'!$S:$S,0),1))</f>
      </c>
      <c r="AR21" s="4"/>
      <c r="AS21" s="50">
        <f t="shared" si="8"/>
      </c>
      <c r="AT21" s="63"/>
      <c r="AU21" s="17">
        <f>IF(ISNA(MATCH(CONCATENATE(AU$4,$A21),'Výsledková listina'!$S:$S,0)),"",INDEX('Výsledková listina'!$C:$C,MATCH(CONCATENATE(AU$4,$A21),'Výsledková listina'!$S:$S,0),1))</f>
      </c>
      <c r="AV21" s="52">
        <f>IF(ISNA(MATCH(CONCATENATE(AU$4,$A21),'Výsledková listina'!$S:$S,0)),"",INDEX('Výsledková listina'!$T:$T,MATCH(CONCATENATE(AU$4,$A21),'Výsledková listina'!$S:$S,0),1))</f>
      </c>
      <c r="AW21" s="4"/>
      <c r="AX21" s="50">
        <f t="shared" si="9"/>
      </c>
      <c r="AY21" s="63"/>
      <c r="AZ21" s="17">
        <f>IF(ISNA(MATCH(CONCATENATE(AZ$4,$A21),'Výsledková listina'!$S:$S,0)),"",INDEX('Výsledková listina'!$C:$C,MATCH(CONCATENATE(AZ$4,$A21),'Výsledková listina'!$S:$S,0),1))</f>
      </c>
      <c r="BA21" s="52">
        <f>IF(ISNA(MATCH(CONCATENATE(AZ$4,$A21),'Výsledková listina'!$S:$S,0)),"",INDEX('Výsledková listina'!$T:$T,MATCH(CONCATENATE(AZ$4,$A21),'Výsledková listina'!$S:$S,0),1))</f>
      </c>
      <c r="BB21" s="4"/>
      <c r="BC21" s="50">
        <f t="shared" si="10"/>
      </c>
      <c r="BD21" s="63"/>
      <c r="BE21" s="17">
        <f>IF(ISNA(MATCH(CONCATENATE(BE$4,$A21),'Výsledková listina'!$S:$S,0)),"",INDEX('Výsledková listina'!$C:$C,MATCH(CONCATENATE(BE$4,$A21),'Výsledková listina'!$S:$S,0),1))</f>
      </c>
      <c r="BF21" s="52">
        <f>IF(ISNA(MATCH(CONCATENATE(BE$4,$A21),'Výsledková listina'!$S:$S,0)),"",INDEX('Výsledková listina'!$T:$T,MATCH(CONCATENATE(BE$4,$A21),'Výsledková listina'!$S:$S,0),1))</f>
      </c>
      <c r="BG21" s="4"/>
      <c r="BH21" s="50">
        <f t="shared" si="11"/>
      </c>
      <c r="BI21" s="63"/>
      <c r="BJ21" s="17">
        <f>IF(ISNA(MATCH(CONCATENATE(BJ$4,$A21),'Výsledková listina'!$S:$S,0)),"",INDEX('Výsledková listina'!$C:$C,MATCH(CONCATENATE(BJ$4,$A21),'Výsledková listina'!$S:$S,0),1))</f>
      </c>
      <c r="BK21" s="52">
        <f>IF(ISNA(MATCH(CONCATENATE(BJ$4,$A21),'Výsledková listina'!$S:$S,0)),"",INDEX('Výsledková listina'!$T:$T,MATCH(CONCATENATE(BJ$4,$A21),'Výsledková listina'!$S:$S,0),1))</f>
      </c>
      <c r="BL21" s="4"/>
      <c r="BM21" s="50">
        <f t="shared" si="12"/>
      </c>
      <c r="BN21" s="63"/>
      <c r="BO21" s="17">
        <f>IF(ISNA(MATCH(CONCATENATE(BO$4,$A21),'Výsledková listina'!$S:$S,0)),"",INDEX('Výsledková listina'!$C:$C,MATCH(CONCATENATE(BO$4,$A21),'Výsledková listina'!$S:$S,0),1))</f>
      </c>
      <c r="BP21" s="52">
        <f>IF(ISNA(MATCH(CONCATENATE(BO$4,$A21),'Výsledková listina'!$S:$S,0)),"",INDEX('Výsledková listina'!$T:$T,MATCH(CONCATENATE(BO$4,$A21),'Výsledková listina'!$S:$S,0),1))</f>
      </c>
      <c r="BQ21" s="4"/>
      <c r="BR21" s="50">
        <f t="shared" si="13"/>
      </c>
      <c r="BS21" s="63"/>
      <c r="BT21" s="17">
        <f>IF(ISNA(MATCH(CONCATENATE(BT$4,$A21),'Výsledková listina'!$S:$S,0)),"",INDEX('Výsledková listina'!$C:$C,MATCH(CONCATENATE(BT$4,$A21),'Výsledková listina'!$S:$S,0),1))</f>
      </c>
      <c r="BU21" s="52">
        <f>IF(ISNA(MATCH(CONCATENATE(BT$4,$A21),'Výsledková listina'!$S:$S,0)),"",INDEX('Výsledková listina'!$T:$T,MATCH(CONCATENATE(BT$4,$A21),'Výsledková listina'!$S:$S,0),1))</f>
      </c>
      <c r="BV21" s="4"/>
      <c r="BW21" s="50">
        <f t="shared" si="14"/>
      </c>
      <c r="BX21" s="63"/>
    </row>
    <row r="22" spans="1:76" s="10" customFormat="1" ht="34.5" customHeight="1">
      <c r="A22" s="5">
        <v>17</v>
      </c>
      <c r="B22" s="17">
        <f>IF(ISNA(MATCH(CONCATENATE(B$4,$A22),'Výsledková listina'!$S:$S,0)),"",INDEX('Výsledková listina'!$C:$C,MATCH(CONCATENATE(B$4,$A22),'Výsledková listina'!$S:$S,0),1))</f>
      </c>
      <c r="C22" s="52">
        <f>IF(ISNA(MATCH(CONCATENATE(B$4,$A22),'Výsledková listina'!$S:$S,0)),"",INDEX('Výsledková listina'!$T:$T,MATCH(CONCATENATE(B$4,$A22),'Výsledková listina'!$S:$S,0),1))</f>
      </c>
      <c r="D22" s="93"/>
      <c r="E22" s="50">
        <f t="shared" si="0"/>
      </c>
      <c r="F22" s="63"/>
      <c r="G22" s="17">
        <f>IF(ISNA(MATCH(CONCATENATE(G$4,$A22),'Výsledková listina'!$S:$S,0)),"",INDEX('Výsledková listina'!$C:$C,MATCH(CONCATENATE(G$4,$A22),'Výsledková listina'!$S:$S,0),1))</f>
      </c>
      <c r="H22" s="52">
        <f>IF(ISNA(MATCH(CONCATENATE(G$4,$A22),'Výsledková listina'!$S:$S,0)),"",INDEX('Výsledková listina'!$T:$T,MATCH(CONCATENATE(G$4,$A22),'Výsledková listina'!$S:$S,0),1))</f>
      </c>
      <c r="I22" s="93"/>
      <c r="J22" s="50">
        <f t="shared" si="1"/>
      </c>
      <c r="K22" s="63"/>
      <c r="L22" s="17">
        <f>IF(ISNA(MATCH(CONCATENATE(L$4,$A22),'Výsledková listina'!$S:$S,0)),"",INDEX('Výsledková listina'!$C:$C,MATCH(CONCATENATE(L$4,$A22),'Výsledková listina'!$S:$S,0),1))</f>
      </c>
      <c r="M22" s="52">
        <f>IF(ISNA(MATCH(CONCATENATE(L$4,$A22),'Výsledková listina'!$S:$S,0)),"",INDEX('Výsledková listina'!$T:$T,MATCH(CONCATENATE(L$4,$A22),'Výsledková listina'!$S:$S,0),1))</f>
      </c>
      <c r="N22" s="93"/>
      <c r="O22" s="50">
        <f t="shared" si="2"/>
      </c>
      <c r="P22" s="63"/>
      <c r="Q22" s="17">
        <f>IF(ISNA(MATCH(CONCATENATE(Q$4,$A22),'Výsledková listina'!$S:$S,0)),"",INDEX('Výsledková listina'!$C:$C,MATCH(CONCATENATE(Q$4,$A22),'Výsledková listina'!$S:$S,0),1))</f>
      </c>
      <c r="R22" s="52">
        <f>IF(ISNA(MATCH(CONCATENATE(Q$4,$A22),'Výsledková listina'!$S:$S,0)),"",INDEX('Výsledková listina'!$T:$T,MATCH(CONCATENATE(Q$4,$A22),'Výsledková listina'!$S:$S,0),1))</f>
      </c>
      <c r="S22" s="93"/>
      <c r="T22" s="50">
        <f t="shared" si="3"/>
      </c>
      <c r="U22" s="63"/>
      <c r="V22" s="17">
        <f>IF(ISNA(MATCH(CONCATENATE(V$4,$A22),'Výsledková listina'!$S:$S,0)),"",INDEX('Výsledková listina'!$C:$C,MATCH(CONCATENATE(V$4,$A22),'Výsledková listina'!$S:$S,0),1))</f>
      </c>
      <c r="W22" s="52">
        <f>IF(ISNA(MATCH(CONCATENATE(V$4,$A22),'Výsledková listina'!$S:$S,0)),"",INDEX('Výsledková listina'!$T:$T,MATCH(CONCATENATE(V$4,$A22),'Výsledková listina'!$S:$S,0),1))</f>
      </c>
      <c r="X22" s="93"/>
      <c r="Y22" s="50">
        <f t="shared" si="4"/>
      </c>
      <c r="Z22" s="63"/>
      <c r="AA22" s="17">
        <f>IF(ISNA(MATCH(CONCATENATE(AA$4,$A22),'Výsledková listina'!$S:$S,0)),"",INDEX('Výsledková listina'!$C:$C,MATCH(CONCATENATE(AA$4,$A22),'Výsledková listina'!$S:$S,0),1))</f>
      </c>
      <c r="AB22" s="52">
        <f>IF(ISNA(MATCH(CONCATENATE(AA$4,$A22),'Výsledková listina'!$S:$S,0)),"",INDEX('Výsledková listina'!$T:$T,MATCH(CONCATENATE(AA$4,$A22),'Výsledková listina'!$S:$S,0),1))</f>
      </c>
      <c r="AC22" s="4"/>
      <c r="AD22" s="50">
        <f t="shared" si="5"/>
      </c>
      <c r="AE22" s="63"/>
      <c r="AF22" s="17">
        <f>IF(ISNA(MATCH(CONCATENATE(AF$4,$A22),'Výsledková listina'!$S:$S,0)),"",INDEX('Výsledková listina'!$C:$C,MATCH(CONCATENATE(AF$4,$A22),'Výsledková listina'!$S:$S,0),1))</f>
      </c>
      <c r="AG22" s="52">
        <f>IF(ISNA(MATCH(CONCATENATE(AF$4,$A22),'Výsledková listina'!$S:$S,0)),"",INDEX('Výsledková listina'!$T:$T,MATCH(CONCATENATE(AF$4,$A22),'Výsledková listina'!$S:$S,0),1))</f>
      </c>
      <c r="AH22" s="4"/>
      <c r="AI22" s="50">
        <f t="shared" si="6"/>
      </c>
      <c r="AJ22" s="63"/>
      <c r="AK22" s="17">
        <f>IF(ISNA(MATCH(CONCATENATE(AK$4,$A22),'Výsledková listina'!$S:$S,0)),"",INDEX('Výsledková listina'!$C:$C,MATCH(CONCATENATE(AK$4,$A22),'Výsledková listina'!$S:$S,0),1))</f>
      </c>
      <c r="AL22" s="52">
        <f>IF(ISNA(MATCH(CONCATENATE(AK$4,$A22),'Výsledková listina'!$S:$S,0)),"",INDEX('Výsledková listina'!$T:$T,MATCH(CONCATENATE(AK$4,$A22),'Výsledková listina'!$S:$S,0),1))</f>
      </c>
      <c r="AM22" s="4"/>
      <c r="AN22" s="50">
        <f t="shared" si="7"/>
      </c>
      <c r="AO22" s="63"/>
      <c r="AP22" s="17">
        <f>IF(ISNA(MATCH(CONCATENATE(AP$4,$A22),'Výsledková listina'!$S:$S,0)),"",INDEX('Výsledková listina'!$C:$C,MATCH(CONCATENATE(AP$4,$A22),'Výsledková listina'!$S:$S,0),1))</f>
      </c>
      <c r="AQ22" s="52">
        <f>IF(ISNA(MATCH(CONCATENATE(AP$4,$A22),'Výsledková listina'!$S:$S,0)),"",INDEX('Výsledková listina'!$T:$T,MATCH(CONCATENATE(AP$4,$A22),'Výsledková listina'!$S:$S,0),1))</f>
      </c>
      <c r="AR22" s="4"/>
      <c r="AS22" s="50">
        <f t="shared" si="8"/>
      </c>
      <c r="AT22" s="63"/>
      <c r="AU22" s="17">
        <f>IF(ISNA(MATCH(CONCATENATE(AU$4,$A22),'Výsledková listina'!$S:$S,0)),"",INDEX('Výsledková listina'!$C:$C,MATCH(CONCATENATE(AU$4,$A22),'Výsledková listina'!$S:$S,0),1))</f>
      </c>
      <c r="AV22" s="52">
        <f>IF(ISNA(MATCH(CONCATENATE(AU$4,$A22),'Výsledková listina'!$S:$S,0)),"",INDEX('Výsledková listina'!$T:$T,MATCH(CONCATENATE(AU$4,$A22),'Výsledková listina'!$S:$S,0),1))</f>
      </c>
      <c r="AW22" s="4"/>
      <c r="AX22" s="50">
        <f t="shared" si="9"/>
      </c>
      <c r="AY22" s="63"/>
      <c r="AZ22" s="17">
        <f>IF(ISNA(MATCH(CONCATENATE(AZ$4,$A22),'Výsledková listina'!$S:$S,0)),"",INDEX('Výsledková listina'!$C:$C,MATCH(CONCATENATE(AZ$4,$A22),'Výsledková listina'!$S:$S,0),1))</f>
      </c>
      <c r="BA22" s="52">
        <f>IF(ISNA(MATCH(CONCATENATE(AZ$4,$A22),'Výsledková listina'!$S:$S,0)),"",INDEX('Výsledková listina'!$T:$T,MATCH(CONCATENATE(AZ$4,$A22),'Výsledková listina'!$S:$S,0),1))</f>
      </c>
      <c r="BB22" s="4"/>
      <c r="BC22" s="50">
        <f t="shared" si="10"/>
      </c>
      <c r="BD22" s="63"/>
      <c r="BE22" s="17">
        <f>IF(ISNA(MATCH(CONCATENATE(BE$4,$A22),'Výsledková listina'!$S:$S,0)),"",INDEX('Výsledková listina'!$C:$C,MATCH(CONCATENATE(BE$4,$A22),'Výsledková listina'!$S:$S,0),1))</f>
      </c>
      <c r="BF22" s="52">
        <f>IF(ISNA(MATCH(CONCATENATE(BE$4,$A22),'Výsledková listina'!$S:$S,0)),"",INDEX('Výsledková listina'!$T:$T,MATCH(CONCATENATE(BE$4,$A22),'Výsledková listina'!$S:$S,0),1))</f>
      </c>
      <c r="BG22" s="4"/>
      <c r="BH22" s="50">
        <f t="shared" si="11"/>
      </c>
      <c r="BI22" s="63"/>
      <c r="BJ22" s="17">
        <f>IF(ISNA(MATCH(CONCATENATE(BJ$4,$A22),'Výsledková listina'!$S:$S,0)),"",INDEX('Výsledková listina'!$C:$C,MATCH(CONCATENATE(BJ$4,$A22),'Výsledková listina'!$S:$S,0),1))</f>
      </c>
      <c r="BK22" s="52">
        <f>IF(ISNA(MATCH(CONCATENATE(BJ$4,$A22),'Výsledková listina'!$S:$S,0)),"",INDEX('Výsledková listina'!$T:$T,MATCH(CONCATENATE(BJ$4,$A22),'Výsledková listina'!$S:$S,0),1))</f>
      </c>
      <c r="BL22" s="4"/>
      <c r="BM22" s="50">
        <f t="shared" si="12"/>
      </c>
      <c r="BN22" s="63"/>
      <c r="BO22" s="17">
        <f>IF(ISNA(MATCH(CONCATENATE(BO$4,$A22),'Výsledková listina'!$S:$S,0)),"",INDEX('Výsledková listina'!$C:$C,MATCH(CONCATENATE(BO$4,$A22),'Výsledková listina'!$S:$S,0),1))</f>
      </c>
      <c r="BP22" s="52">
        <f>IF(ISNA(MATCH(CONCATENATE(BO$4,$A22),'Výsledková listina'!$S:$S,0)),"",INDEX('Výsledková listina'!$T:$T,MATCH(CONCATENATE(BO$4,$A22),'Výsledková listina'!$S:$S,0),1))</f>
      </c>
      <c r="BQ22" s="4"/>
      <c r="BR22" s="50">
        <f t="shared" si="13"/>
      </c>
      <c r="BS22" s="63"/>
      <c r="BT22" s="17">
        <f>IF(ISNA(MATCH(CONCATENATE(BT$4,$A22),'Výsledková listina'!$S:$S,0)),"",INDEX('Výsledková listina'!$C:$C,MATCH(CONCATENATE(BT$4,$A22),'Výsledková listina'!$S:$S,0),1))</f>
      </c>
      <c r="BU22" s="52">
        <f>IF(ISNA(MATCH(CONCATENATE(BT$4,$A22),'Výsledková listina'!$S:$S,0)),"",INDEX('Výsledková listina'!$T:$T,MATCH(CONCATENATE(BT$4,$A22),'Výsledková listina'!$S:$S,0),1))</f>
      </c>
      <c r="BV22" s="4"/>
      <c r="BW22" s="50">
        <f t="shared" si="14"/>
      </c>
      <c r="BX22" s="63"/>
    </row>
    <row r="23" spans="1:76" s="10" customFormat="1" ht="34.5" customHeight="1">
      <c r="A23" s="5">
        <v>18</v>
      </c>
      <c r="B23" s="17">
        <f>IF(ISNA(MATCH(CONCATENATE(B$4,$A23),'Výsledková listina'!$S:$S,0)),"",INDEX('Výsledková listina'!$C:$C,MATCH(CONCATENATE(B$4,$A23),'Výsledková listina'!$S:$S,0),1))</f>
      </c>
      <c r="C23" s="52">
        <f>IF(ISNA(MATCH(CONCATENATE(B$4,$A23),'Výsledková listina'!$S:$S,0)),"",INDEX('Výsledková listina'!$T:$T,MATCH(CONCATENATE(B$4,$A23),'Výsledková listina'!$S:$S,0),1))</f>
      </c>
      <c r="D23" s="93"/>
      <c r="E23" s="50">
        <f t="shared" si="0"/>
      </c>
      <c r="F23" s="63"/>
      <c r="G23" s="17">
        <f>IF(ISNA(MATCH(CONCATENATE(G$4,$A23),'Výsledková listina'!$S:$S,0)),"",INDEX('Výsledková listina'!$C:$C,MATCH(CONCATENATE(G$4,$A23),'Výsledková listina'!$S:$S,0),1))</f>
      </c>
      <c r="H23" s="52">
        <f>IF(ISNA(MATCH(CONCATENATE(G$4,$A23),'Výsledková listina'!$S:$S,0)),"",INDEX('Výsledková listina'!$T:$T,MATCH(CONCATENATE(G$4,$A23),'Výsledková listina'!$S:$S,0),1))</f>
      </c>
      <c r="I23" s="93"/>
      <c r="J23" s="50">
        <f t="shared" si="1"/>
      </c>
      <c r="K23" s="63"/>
      <c r="L23" s="17">
        <f>IF(ISNA(MATCH(CONCATENATE(L$4,$A23),'Výsledková listina'!$S:$S,0)),"",INDEX('Výsledková listina'!$C:$C,MATCH(CONCATENATE(L$4,$A23),'Výsledková listina'!$S:$S,0),1))</f>
      </c>
      <c r="M23" s="52">
        <f>IF(ISNA(MATCH(CONCATENATE(L$4,$A23),'Výsledková listina'!$S:$S,0)),"",INDEX('Výsledková listina'!$T:$T,MATCH(CONCATENATE(L$4,$A23),'Výsledková listina'!$S:$S,0),1))</f>
      </c>
      <c r="N23" s="93"/>
      <c r="O23" s="50">
        <f t="shared" si="2"/>
      </c>
      <c r="P23" s="63"/>
      <c r="Q23" s="17">
        <f>IF(ISNA(MATCH(CONCATENATE(Q$4,$A23),'Výsledková listina'!$S:$S,0)),"",INDEX('Výsledková listina'!$C:$C,MATCH(CONCATENATE(Q$4,$A23),'Výsledková listina'!$S:$S,0),1))</f>
      </c>
      <c r="R23" s="52">
        <f>IF(ISNA(MATCH(CONCATENATE(Q$4,$A23),'Výsledková listina'!$S:$S,0)),"",INDEX('Výsledková listina'!$T:$T,MATCH(CONCATENATE(Q$4,$A23),'Výsledková listina'!$S:$S,0),1))</f>
      </c>
      <c r="S23" s="93"/>
      <c r="T23" s="50">
        <f t="shared" si="3"/>
      </c>
      <c r="U23" s="63"/>
      <c r="V23" s="17">
        <f>IF(ISNA(MATCH(CONCATENATE(V$4,$A23),'Výsledková listina'!$S:$S,0)),"",INDEX('Výsledková listina'!$C:$C,MATCH(CONCATENATE(V$4,$A23),'Výsledková listina'!$S:$S,0),1))</f>
      </c>
      <c r="W23" s="52">
        <f>IF(ISNA(MATCH(CONCATENATE(V$4,$A23),'Výsledková listina'!$S:$S,0)),"",INDEX('Výsledková listina'!$T:$T,MATCH(CONCATENATE(V$4,$A23),'Výsledková listina'!$S:$S,0),1))</f>
      </c>
      <c r="X23" s="93"/>
      <c r="Y23" s="50">
        <f t="shared" si="4"/>
      </c>
      <c r="Z23" s="63"/>
      <c r="AA23" s="17">
        <f>IF(ISNA(MATCH(CONCATENATE(AA$4,$A23),'Výsledková listina'!$S:$S,0)),"",INDEX('Výsledková listina'!$C:$C,MATCH(CONCATENATE(AA$4,$A23),'Výsledková listina'!$S:$S,0),1))</f>
      </c>
      <c r="AB23" s="52">
        <f>IF(ISNA(MATCH(CONCATENATE(AA$4,$A23),'Výsledková listina'!$S:$S,0)),"",INDEX('Výsledková listina'!$T:$T,MATCH(CONCATENATE(AA$4,$A23),'Výsledková listina'!$S:$S,0),1))</f>
      </c>
      <c r="AC23" s="4"/>
      <c r="AD23" s="50">
        <f t="shared" si="5"/>
      </c>
      <c r="AE23" s="63"/>
      <c r="AF23" s="17">
        <f>IF(ISNA(MATCH(CONCATENATE(AF$4,$A23),'Výsledková listina'!$S:$S,0)),"",INDEX('Výsledková listina'!$C:$C,MATCH(CONCATENATE(AF$4,$A23),'Výsledková listina'!$S:$S,0),1))</f>
      </c>
      <c r="AG23" s="52">
        <f>IF(ISNA(MATCH(CONCATENATE(AF$4,$A23),'Výsledková listina'!$S:$S,0)),"",INDEX('Výsledková listina'!$T:$T,MATCH(CONCATENATE(AF$4,$A23),'Výsledková listina'!$S:$S,0),1))</f>
      </c>
      <c r="AH23" s="4"/>
      <c r="AI23" s="50">
        <f t="shared" si="6"/>
      </c>
      <c r="AJ23" s="63"/>
      <c r="AK23" s="17">
        <f>IF(ISNA(MATCH(CONCATENATE(AK$4,$A23),'Výsledková listina'!$S:$S,0)),"",INDEX('Výsledková listina'!$C:$C,MATCH(CONCATENATE(AK$4,$A23),'Výsledková listina'!$S:$S,0),1))</f>
      </c>
      <c r="AL23" s="52">
        <f>IF(ISNA(MATCH(CONCATENATE(AK$4,$A23),'Výsledková listina'!$S:$S,0)),"",INDEX('Výsledková listina'!$T:$T,MATCH(CONCATENATE(AK$4,$A23),'Výsledková listina'!$S:$S,0),1))</f>
      </c>
      <c r="AM23" s="4"/>
      <c r="AN23" s="50">
        <f t="shared" si="7"/>
      </c>
      <c r="AO23" s="63"/>
      <c r="AP23" s="17">
        <f>IF(ISNA(MATCH(CONCATENATE(AP$4,$A23),'Výsledková listina'!$S:$S,0)),"",INDEX('Výsledková listina'!$C:$C,MATCH(CONCATENATE(AP$4,$A23),'Výsledková listina'!$S:$S,0),1))</f>
      </c>
      <c r="AQ23" s="52">
        <f>IF(ISNA(MATCH(CONCATENATE(AP$4,$A23),'Výsledková listina'!$S:$S,0)),"",INDEX('Výsledková listina'!$T:$T,MATCH(CONCATENATE(AP$4,$A23),'Výsledková listina'!$S:$S,0),1))</f>
      </c>
      <c r="AR23" s="4"/>
      <c r="AS23" s="50">
        <f t="shared" si="8"/>
      </c>
      <c r="AT23" s="63"/>
      <c r="AU23" s="17">
        <f>IF(ISNA(MATCH(CONCATENATE(AU$4,$A23),'Výsledková listina'!$S:$S,0)),"",INDEX('Výsledková listina'!$C:$C,MATCH(CONCATENATE(AU$4,$A23),'Výsledková listina'!$S:$S,0),1))</f>
      </c>
      <c r="AV23" s="52">
        <f>IF(ISNA(MATCH(CONCATENATE(AU$4,$A23),'Výsledková listina'!$S:$S,0)),"",INDEX('Výsledková listina'!$T:$T,MATCH(CONCATENATE(AU$4,$A23),'Výsledková listina'!$S:$S,0),1))</f>
      </c>
      <c r="AW23" s="4"/>
      <c r="AX23" s="50">
        <f t="shared" si="9"/>
      </c>
      <c r="AY23" s="63"/>
      <c r="AZ23" s="17">
        <f>IF(ISNA(MATCH(CONCATENATE(AZ$4,$A23),'Výsledková listina'!$S:$S,0)),"",INDEX('Výsledková listina'!$C:$C,MATCH(CONCATENATE(AZ$4,$A23),'Výsledková listina'!$S:$S,0),1))</f>
      </c>
      <c r="BA23" s="52">
        <f>IF(ISNA(MATCH(CONCATENATE(AZ$4,$A23),'Výsledková listina'!$S:$S,0)),"",INDEX('Výsledková listina'!$T:$T,MATCH(CONCATENATE(AZ$4,$A23),'Výsledková listina'!$S:$S,0),1))</f>
      </c>
      <c r="BB23" s="4"/>
      <c r="BC23" s="50">
        <f t="shared" si="10"/>
      </c>
      <c r="BD23" s="63"/>
      <c r="BE23" s="17">
        <f>IF(ISNA(MATCH(CONCATENATE(BE$4,$A23),'Výsledková listina'!$S:$S,0)),"",INDEX('Výsledková listina'!$C:$C,MATCH(CONCATENATE(BE$4,$A23),'Výsledková listina'!$S:$S,0),1))</f>
      </c>
      <c r="BF23" s="52">
        <f>IF(ISNA(MATCH(CONCATENATE(BE$4,$A23),'Výsledková listina'!$S:$S,0)),"",INDEX('Výsledková listina'!$T:$T,MATCH(CONCATENATE(BE$4,$A23),'Výsledková listina'!$S:$S,0),1))</f>
      </c>
      <c r="BG23" s="4"/>
      <c r="BH23" s="50">
        <f t="shared" si="11"/>
      </c>
      <c r="BI23" s="63"/>
      <c r="BJ23" s="17">
        <f>IF(ISNA(MATCH(CONCATENATE(BJ$4,$A23),'Výsledková listina'!$S:$S,0)),"",INDEX('Výsledková listina'!$C:$C,MATCH(CONCATENATE(BJ$4,$A23),'Výsledková listina'!$S:$S,0),1))</f>
      </c>
      <c r="BK23" s="52">
        <f>IF(ISNA(MATCH(CONCATENATE(BJ$4,$A23),'Výsledková listina'!$S:$S,0)),"",INDEX('Výsledková listina'!$T:$T,MATCH(CONCATENATE(BJ$4,$A23),'Výsledková listina'!$S:$S,0),1))</f>
      </c>
      <c r="BL23" s="4"/>
      <c r="BM23" s="50">
        <f t="shared" si="12"/>
      </c>
      <c r="BN23" s="63"/>
      <c r="BO23" s="17">
        <f>IF(ISNA(MATCH(CONCATENATE(BO$4,$A23),'Výsledková listina'!$S:$S,0)),"",INDEX('Výsledková listina'!$C:$C,MATCH(CONCATENATE(BO$4,$A23),'Výsledková listina'!$S:$S,0),1))</f>
      </c>
      <c r="BP23" s="52">
        <f>IF(ISNA(MATCH(CONCATENATE(BO$4,$A23),'Výsledková listina'!$S:$S,0)),"",INDEX('Výsledková listina'!$T:$T,MATCH(CONCATENATE(BO$4,$A23),'Výsledková listina'!$S:$S,0),1))</f>
      </c>
      <c r="BQ23" s="4"/>
      <c r="BR23" s="50">
        <f t="shared" si="13"/>
      </c>
      <c r="BS23" s="63"/>
      <c r="BT23" s="17">
        <f>IF(ISNA(MATCH(CONCATENATE(BT$4,$A23),'Výsledková listina'!$S:$S,0)),"",INDEX('Výsledková listina'!$C:$C,MATCH(CONCATENATE(BT$4,$A23),'Výsledková listina'!$S:$S,0),1))</f>
      </c>
      <c r="BU23" s="52">
        <f>IF(ISNA(MATCH(CONCATENATE(BT$4,$A23),'Výsledková listina'!$S:$S,0)),"",INDEX('Výsledková listina'!$T:$T,MATCH(CONCATENATE(BT$4,$A23),'Výsledková listina'!$S:$S,0),1))</f>
      </c>
      <c r="BV23" s="4"/>
      <c r="BW23" s="50">
        <f t="shared" si="14"/>
      </c>
      <c r="BX23" s="63"/>
    </row>
    <row r="24" spans="1:76" s="10" customFormat="1" ht="34.5" customHeight="1">
      <c r="A24" s="5">
        <v>19</v>
      </c>
      <c r="B24" s="17">
        <f>IF(ISNA(MATCH(CONCATENATE(B$4,$A24),'Výsledková listina'!$S:$S,0)),"",INDEX('Výsledková listina'!$C:$C,MATCH(CONCATENATE(B$4,$A24),'Výsledková listina'!$S:$S,0),1))</f>
      </c>
      <c r="C24" s="52">
        <f>IF(ISNA(MATCH(CONCATENATE(B$4,$A24),'Výsledková listina'!$S:$S,0)),"",INDEX('Výsledková listina'!$T:$T,MATCH(CONCATENATE(B$4,$A24),'Výsledková listina'!$S:$S,0),1))</f>
      </c>
      <c r="D24" s="93"/>
      <c r="E24" s="50">
        <f t="shared" si="0"/>
      </c>
      <c r="F24" s="63"/>
      <c r="G24" s="17">
        <f>IF(ISNA(MATCH(CONCATENATE(G$4,$A24),'Výsledková listina'!$S:$S,0)),"",INDEX('Výsledková listina'!$C:$C,MATCH(CONCATENATE(G$4,$A24),'Výsledková listina'!$S:$S,0),1))</f>
      </c>
      <c r="H24" s="52">
        <f>IF(ISNA(MATCH(CONCATENATE(G$4,$A24),'Výsledková listina'!$S:$S,0)),"",INDEX('Výsledková listina'!$T:$T,MATCH(CONCATENATE(G$4,$A24),'Výsledková listina'!$S:$S,0),1))</f>
      </c>
      <c r="I24" s="93"/>
      <c r="J24" s="50">
        <f t="shared" si="1"/>
      </c>
      <c r="K24" s="63"/>
      <c r="L24" s="17">
        <f>IF(ISNA(MATCH(CONCATENATE(L$4,$A24),'Výsledková listina'!$S:$S,0)),"",INDEX('Výsledková listina'!$C:$C,MATCH(CONCATENATE(L$4,$A24),'Výsledková listina'!$S:$S,0),1))</f>
      </c>
      <c r="M24" s="52">
        <f>IF(ISNA(MATCH(CONCATENATE(L$4,$A24),'Výsledková listina'!$S:$S,0)),"",INDEX('Výsledková listina'!$T:$T,MATCH(CONCATENATE(L$4,$A24),'Výsledková listina'!$S:$S,0),1))</f>
      </c>
      <c r="N24" s="93"/>
      <c r="O24" s="50">
        <f t="shared" si="2"/>
      </c>
      <c r="P24" s="63"/>
      <c r="Q24" s="17">
        <f>IF(ISNA(MATCH(CONCATENATE(Q$4,$A24),'Výsledková listina'!$S:$S,0)),"",INDEX('Výsledková listina'!$C:$C,MATCH(CONCATENATE(Q$4,$A24),'Výsledková listina'!$S:$S,0),1))</f>
      </c>
      <c r="R24" s="52">
        <f>IF(ISNA(MATCH(CONCATENATE(Q$4,$A24),'Výsledková listina'!$S:$S,0)),"",INDEX('Výsledková listina'!$T:$T,MATCH(CONCATENATE(Q$4,$A24),'Výsledková listina'!$S:$S,0),1))</f>
      </c>
      <c r="S24" s="93"/>
      <c r="T24" s="50">
        <f t="shared" si="3"/>
      </c>
      <c r="U24" s="63"/>
      <c r="V24" s="17">
        <f>IF(ISNA(MATCH(CONCATENATE(V$4,$A24),'Výsledková listina'!$S:$S,0)),"",INDEX('Výsledková listina'!$C:$C,MATCH(CONCATENATE(V$4,$A24),'Výsledková listina'!$S:$S,0),1))</f>
      </c>
      <c r="W24" s="52">
        <f>IF(ISNA(MATCH(CONCATENATE(V$4,$A24),'Výsledková listina'!$S:$S,0)),"",INDEX('Výsledková listina'!$T:$T,MATCH(CONCATENATE(V$4,$A24),'Výsledková listina'!$S:$S,0),1))</f>
      </c>
      <c r="X24" s="93"/>
      <c r="Y24" s="50">
        <f t="shared" si="4"/>
      </c>
      <c r="Z24" s="63"/>
      <c r="AA24" s="17">
        <f>IF(ISNA(MATCH(CONCATENATE(AA$4,$A24),'Výsledková listina'!$S:$S,0)),"",INDEX('Výsledková listina'!$C:$C,MATCH(CONCATENATE(AA$4,$A24),'Výsledková listina'!$S:$S,0),1))</f>
      </c>
      <c r="AB24" s="52">
        <f>IF(ISNA(MATCH(CONCATENATE(AA$4,$A24),'Výsledková listina'!$S:$S,0)),"",INDEX('Výsledková listina'!$T:$T,MATCH(CONCATENATE(AA$4,$A24),'Výsledková listina'!$S:$S,0),1))</f>
      </c>
      <c r="AC24" s="4"/>
      <c r="AD24" s="50">
        <f t="shared" si="5"/>
      </c>
      <c r="AE24" s="63"/>
      <c r="AF24" s="17">
        <f>IF(ISNA(MATCH(CONCATENATE(AF$4,$A24),'Výsledková listina'!$S:$S,0)),"",INDEX('Výsledková listina'!$C:$C,MATCH(CONCATENATE(AF$4,$A24),'Výsledková listina'!$S:$S,0),1))</f>
      </c>
      <c r="AG24" s="52">
        <f>IF(ISNA(MATCH(CONCATENATE(AF$4,$A24),'Výsledková listina'!$S:$S,0)),"",INDEX('Výsledková listina'!$T:$T,MATCH(CONCATENATE(AF$4,$A24),'Výsledková listina'!$S:$S,0),1))</f>
      </c>
      <c r="AH24" s="4"/>
      <c r="AI24" s="50">
        <f t="shared" si="6"/>
      </c>
      <c r="AJ24" s="63"/>
      <c r="AK24" s="17">
        <f>IF(ISNA(MATCH(CONCATENATE(AK$4,$A24),'Výsledková listina'!$S:$S,0)),"",INDEX('Výsledková listina'!$C:$C,MATCH(CONCATENATE(AK$4,$A24),'Výsledková listina'!$S:$S,0),1))</f>
      </c>
      <c r="AL24" s="52">
        <f>IF(ISNA(MATCH(CONCATENATE(AK$4,$A24),'Výsledková listina'!$S:$S,0)),"",INDEX('Výsledková listina'!$T:$T,MATCH(CONCATENATE(AK$4,$A24),'Výsledková listina'!$S:$S,0),1))</f>
      </c>
      <c r="AM24" s="4"/>
      <c r="AN24" s="50">
        <f t="shared" si="7"/>
      </c>
      <c r="AO24" s="63"/>
      <c r="AP24" s="17">
        <f>IF(ISNA(MATCH(CONCATENATE(AP$4,$A24),'Výsledková listina'!$S:$S,0)),"",INDEX('Výsledková listina'!$C:$C,MATCH(CONCATENATE(AP$4,$A24),'Výsledková listina'!$S:$S,0),1))</f>
      </c>
      <c r="AQ24" s="52">
        <f>IF(ISNA(MATCH(CONCATENATE(AP$4,$A24),'Výsledková listina'!$S:$S,0)),"",INDEX('Výsledková listina'!$T:$T,MATCH(CONCATENATE(AP$4,$A24),'Výsledková listina'!$S:$S,0),1))</f>
      </c>
      <c r="AR24" s="4"/>
      <c r="AS24" s="50">
        <f t="shared" si="8"/>
      </c>
      <c r="AT24" s="63"/>
      <c r="AU24" s="17">
        <f>IF(ISNA(MATCH(CONCATENATE(AU$4,$A24),'Výsledková listina'!$S:$S,0)),"",INDEX('Výsledková listina'!$C:$C,MATCH(CONCATENATE(AU$4,$A24),'Výsledková listina'!$S:$S,0),1))</f>
      </c>
      <c r="AV24" s="52">
        <f>IF(ISNA(MATCH(CONCATENATE(AU$4,$A24),'Výsledková listina'!$S:$S,0)),"",INDEX('Výsledková listina'!$T:$T,MATCH(CONCATENATE(AU$4,$A24),'Výsledková listina'!$S:$S,0),1))</f>
      </c>
      <c r="AW24" s="4"/>
      <c r="AX24" s="50">
        <f t="shared" si="9"/>
      </c>
      <c r="AY24" s="63"/>
      <c r="AZ24" s="17">
        <f>IF(ISNA(MATCH(CONCATENATE(AZ$4,$A24),'Výsledková listina'!$S:$S,0)),"",INDEX('Výsledková listina'!$C:$C,MATCH(CONCATENATE(AZ$4,$A24),'Výsledková listina'!$S:$S,0),1))</f>
      </c>
      <c r="BA24" s="52">
        <f>IF(ISNA(MATCH(CONCATENATE(AZ$4,$A24),'Výsledková listina'!$S:$S,0)),"",INDEX('Výsledková listina'!$T:$T,MATCH(CONCATENATE(AZ$4,$A24),'Výsledková listina'!$S:$S,0),1))</f>
      </c>
      <c r="BB24" s="4"/>
      <c r="BC24" s="50">
        <f t="shared" si="10"/>
      </c>
      <c r="BD24" s="63"/>
      <c r="BE24" s="17">
        <f>IF(ISNA(MATCH(CONCATENATE(BE$4,$A24),'Výsledková listina'!$S:$S,0)),"",INDEX('Výsledková listina'!$C:$C,MATCH(CONCATENATE(BE$4,$A24),'Výsledková listina'!$S:$S,0),1))</f>
      </c>
      <c r="BF24" s="52">
        <f>IF(ISNA(MATCH(CONCATENATE(BE$4,$A24),'Výsledková listina'!$S:$S,0)),"",INDEX('Výsledková listina'!$T:$T,MATCH(CONCATENATE(BE$4,$A24),'Výsledková listina'!$S:$S,0),1))</f>
      </c>
      <c r="BG24" s="4"/>
      <c r="BH24" s="50">
        <f t="shared" si="11"/>
      </c>
      <c r="BI24" s="63"/>
      <c r="BJ24" s="17">
        <f>IF(ISNA(MATCH(CONCATENATE(BJ$4,$A24),'Výsledková listina'!$S:$S,0)),"",INDEX('Výsledková listina'!$C:$C,MATCH(CONCATENATE(BJ$4,$A24),'Výsledková listina'!$S:$S,0),1))</f>
      </c>
      <c r="BK24" s="52">
        <f>IF(ISNA(MATCH(CONCATENATE(BJ$4,$A24),'Výsledková listina'!$S:$S,0)),"",INDEX('Výsledková listina'!$T:$T,MATCH(CONCATENATE(BJ$4,$A24),'Výsledková listina'!$S:$S,0),1))</f>
      </c>
      <c r="BL24" s="4"/>
      <c r="BM24" s="50">
        <f t="shared" si="12"/>
      </c>
      <c r="BN24" s="63"/>
      <c r="BO24" s="17">
        <f>IF(ISNA(MATCH(CONCATENATE(BO$4,$A24),'Výsledková listina'!$S:$S,0)),"",INDEX('Výsledková listina'!$C:$C,MATCH(CONCATENATE(BO$4,$A24),'Výsledková listina'!$S:$S,0),1))</f>
      </c>
      <c r="BP24" s="52">
        <f>IF(ISNA(MATCH(CONCATENATE(BO$4,$A24),'Výsledková listina'!$S:$S,0)),"",INDEX('Výsledková listina'!$T:$T,MATCH(CONCATENATE(BO$4,$A24),'Výsledková listina'!$S:$S,0),1))</f>
      </c>
      <c r="BQ24" s="4"/>
      <c r="BR24" s="50">
        <f t="shared" si="13"/>
      </c>
      <c r="BS24" s="63"/>
      <c r="BT24" s="17">
        <f>IF(ISNA(MATCH(CONCATENATE(BT$4,$A24),'Výsledková listina'!$S:$S,0)),"",INDEX('Výsledková listina'!$C:$C,MATCH(CONCATENATE(BT$4,$A24),'Výsledková listina'!$S:$S,0),1))</f>
      </c>
      <c r="BU24" s="52">
        <f>IF(ISNA(MATCH(CONCATENATE(BT$4,$A24),'Výsledková listina'!$S:$S,0)),"",INDEX('Výsledková listina'!$T:$T,MATCH(CONCATENATE(BT$4,$A24),'Výsledková listina'!$S:$S,0),1))</f>
      </c>
      <c r="BV24" s="4"/>
      <c r="BW24" s="50">
        <f t="shared" si="14"/>
      </c>
      <c r="BX24" s="63"/>
    </row>
    <row r="25" spans="1:76" s="10" customFormat="1" ht="34.5" customHeight="1">
      <c r="A25" s="5">
        <v>20</v>
      </c>
      <c r="B25" s="17">
        <f>IF(ISNA(MATCH(CONCATENATE(B$4,$A25),'Výsledková listina'!$S:$S,0)),"",INDEX('Výsledková listina'!$C:$C,MATCH(CONCATENATE(B$4,$A25),'Výsledková listina'!$S:$S,0),1))</f>
      </c>
      <c r="C25" s="52">
        <f>IF(ISNA(MATCH(CONCATENATE(B$4,$A25),'Výsledková listina'!$S:$S,0)),"",INDEX('Výsledková listina'!$T:$T,MATCH(CONCATENATE(B$4,$A25),'Výsledková listina'!$S:$S,0),1))</f>
      </c>
      <c r="D25" s="93"/>
      <c r="E25" s="50">
        <f t="shared" si="0"/>
      </c>
      <c r="F25" s="63"/>
      <c r="G25" s="17">
        <f>IF(ISNA(MATCH(CONCATENATE(G$4,$A25),'Výsledková listina'!$S:$S,0)),"",INDEX('Výsledková listina'!$C:$C,MATCH(CONCATENATE(G$4,$A25),'Výsledková listina'!$S:$S,0),1))</f>
      </c>
      <c r="H25" s="52">
        <f>IF(ISNA(MATCH(CONCATENATE(G$4,$A25),'Výsledková listina'!$S:$S,0)),"",INDEX('Výsledková listina'!$T:$T,MATCH(CONCATENATE(G$4,$A25),'Výsledková listina'!$S:$S,0),1))</f>
      </c>
      <c r="I25" s="93"/>
      <c r="J25" s="50">
        <f t="shared" si="1"/>
      </c>
      <c r="K25" s="63"/>
      <c r="L25" s="17">
        <f>IF(ISNA(MATCH(CONCATENATE(L$4,$A25),'Výsledková listina'!$S:$S,0)),"",INDEX('Výsledková listina'!$C:$C,MATCH(CONCATENATE(L$4,$A25),'Výsledková listina'!$S:$S,0),1))</f>
      </c>
      <c r="M25" s="52">
        <f>IF(ISNA(MATCH(CONCATENATE(L$4,$A25),'Výsledková listina'!$S:$S,0)),"",INDEX('Výsledková listina'!$T:$T,MATCH(CONCATENATE(L$4,$A25),'Výsledková listina'!$S:$S,0),1))</f>
      </c>
      <c r="N25" s="93"/>
      <c r="O25" s="50">
        <f t="shared" si="2"/>
      </c>
      <c r="P25" s="63"/>
      <c r="Q25" s="17">
        <f>IF(ISNA(MATCH(CONCATENATE(Q$4,$A25),'Výsledková listina'!$S:$S,0)),"",INDEX('Výsledková listina'!$C:$C,MATCH(CONCATENATE(Q$4,$A25),'Výsledková listina'!$S:$S,0),1))</f>
      </c>
      <c r="R25" s="52">
        <f>IF(ISNA(MATCH(CONCATENATE(Q$4,$A25),'Výsledková listina'!$S:$S,0)),"",INDEX('Výsledková listina'!$T:$T,MATCH(CONCATENATE(Q$4,$A25),'Výsledková listina'!$S:$S,0),1))</f>
      </c>
      <c r="S25" s="93"/>
      <c r="T25" s="50">
        <f t="shared" si="3"/>
      </c>
      <c r="U25" s="63"/>
      <c r="V25" s="17">
        <f>IF(ISNA(MATCH(CONCATENATE(V$4,$A25),'Výsledková listina'!$S:$S,0)),"",INDEX('Výsledková listina'!$C:$C,MATCH(CONCATENATE(V$4,$A25),'Výsledková listina'!$S:$S,0),1))</f>
      </c>
      <c r="W25" s="52">
        <f>IF(ISNA(MATCH(CONCATENATE(V$4,$A25),'Výsledková listina'!$S:$S,0)),"",INDEX('Výsledková listina'!$T:$T,MATCH(CONCATENATE(V$4,$A25),'Výsledková listina'!$S:$S,0),1))</f>
      </c>
      <c r="X25" s="93"/>
      <c r="Y25" s="50">
        <f t="shared" si="4"/>
      </c>
      <c r="Z25" s="63"/>
      <c r="AA25" s="17">
        <f>IF(ISNA(MATCH(CONCATENATE(AA$4,$A25),'Výsledková listina'!$S:$S,0)),"",INDEX('Výsledková listina'!$C:$C,MATCH(CONCATENATE(AA$4,$A25),'Výsledková listina'!$S:$S,0),1))</f>
      </c>
      <c r="AB25" s="52">
        <f>IF(ISNA(MATCH(CONCATENATE(AA$4,$A25),'Výsledková listina'!$S:$S,0)),"",INDEX('Výsledková listina'!$T:$T,MATCH(CONCATENATE(AA$4,$A25),'Výsledková listina'!$S:$S,0),1))</f>
      </c>
      <c r="AC25" s="4"/>
      <c r="AD25" s="50">
        <f t="shared" si="5"/>
      </c>
      <c r="AE25" s="63"/>
      <c r="AF25" s="17">
        <f>IF(ISNA(MATCH(CONCATENATE(AF$4,$A25),'Výsledková listina'!$S:$S,0)),"",INDEX('Výsledková listina'!$C:$C,MATCH(CONCATENATE(AF$4,$A25),'Výsledková listina'!$S:$S,0),1))</f>
      </c>
      <c r="AG25" s="52">
        <f>IF(ISNA(MATCH(CONCATENATE(AF$4,$A25),'Výsledková listina'!$S:$S,0)),"",INDEX('Výsledková listina'!$T:$T,MATCH(CONCATENATE(AF$4,$A25),'Výsledková listina'!$S:$S,0),1))</f>
      </c>
      <c r="AH25" s="4"/>
      <c r="AI25" s="50">
        <f t="shared" si="6"/>
      </c>
      <c r="AJ25" s="63"/>
      <c r="AK25" s="17">
        <f>IF(ISNA(MATCH(CONCATENATE(AK$4,$A25),'Výsledková listina'!$S:$S,0)),"",INDEX('Výsledková listina'!$C:$C,MATCH(CONCATENATE(AK$4,$A25),'Výsledková listina'!$S:$S,0),1))</f>
      </c>
      <c r="AL25" s="52">
        <f>IF(ISNA(MATCH(CONCATENATE(AK$4,$A25),'Výsledková listina'!$S:$S,0)),"",INDEX('Výsledková listina'!$T:$T,MATCH(CONCATENATE(AK$4,$A25),'Výsledková listina'!$S:$S,0),1))</f>
      </c>
      <c r="AM25" s="4"/>
      <c r="AN25" s="50">
        <f t="shared" si="7"/>
      </c>
      <c r="AO25" s="63"/>
      <c r="AP25" s="17">
        <f>IF(ISNA(MATCH(CONCATENATE(AP$4,$A25),'Výsledková listina'!$S:$S,0)),"",INDEX('Výsledková listina'!$C:$C,MATCH(CONCATENATE(AP$4,$A25),'Výsledková listina'!$S:$S,0),1))</f>
      </c>
      <c r="AQ25" s="52">
        <f>IF(ISNA(MATCH(CONCATENATE(AP$4,$A25),'Výsledková listina'!$S:$S,0)),"",INDEX('Výsledková listina'!$T:$T,MATCH(CONCATENATE(AP$4,$A25),'Výsledková listina'!$S:$S,0),1))</f>
      </c>
      <c r="AR25" s="4"/>
      <c r="AS25" s="50">
        <f t="shared" si="8"/>
      </c>
      <c r="AT25" s="63"/>
      <c r="AU25" s="17">
        <f>IF(ISNA(MATCH(CONCATENATE(AU$4,$A25),'Výsledková listina'!$S:$S,0)),"",INDEX('Výsledková listina'!$C:$C,MATCH(CONCATENATE(AU$4,$A25),'Výsledková listina'!$S:$S,0),1))</f>
      </c>
      <c r="AV25" s="52">
        <f>IF(ISNA(MATCH(CONCATENATE(AU$4,$A25),'Výsledková listina'!$S:$S,0)),"",INDEX('Výsledková listina'!$T:$T,MATCH(CONCATENATE(AU$4,$A25),'Výsledková listina'!$S:$S,0),1))</f>
      </c>
      <c r="AW25" s="4"/>
      <c r="AX25" s="50">
        <f t="shared" si="9"/>
      </c>
      <c r="AY25" s="63"/>
      <c r="AZ25" s="17">
        <f>IF(ISNA(MATCH(CONCATENATE(AZ$4,$A25),'Výsledková listina'!$S:$S,0)),"",INDEX('Výsledková listina'!$C:$C,MATCH(CONCATENATE(AZ$4,$A25),'Výsledková listina'!$S:$S,0),1))</f>
      </c>
      <c r="BA25" s="52">
        <f>IF(ISNA(MATCH(CONCATENATE(AZ$4,$A25),'Výsledková listina'!$S:$S,0)),"",INDEX('Výsledková listina'!$T:$T,MATCH(CONCATENATE(AZ$4,$A25),'Výsledková listina'!$S:$S,0),1))</f>
      </c>
      <c r="BB25" s="4"/>
      <c r="BC25" s="50">
        <f t="shared" si="10"/>
      </c>
      <c r="BD25" s="63"/>
      <c r="BE25" s="17">
        <f>IF(ISNA(MATCH(CONCATENATE(BE$4,$A25),'Výsledková listina'!$S:$S,0)),"",INDEX('Výsledková listina'!$C:$C,MATCH(CONCATENATE(BE$4,$A25),'Výsledková listina'!$S:$S,0),1))</f>
      </c>
      <c r="BF25" s="52">
        <f>IF(ISNA(MATCH(CONCATENATE(BE$4,$A25),'Výsledková listina'!$S:$S,0)),"",INDEX('Výsledková listina'!$T:$T,MATCH(CONCATENATE(BE$4,$A25),'Výsledková listina'!$S:$S,0),1))</f>
      </c>
      <c r="BG25" s="4"/>
      <c r="BH25" s="50">
        <f t="shared" si="11"/>
      </c>
      <c r="BI25" s="63"/>
      <c r="BJ25" s="17">
        <f>IF(ISNA(MATCH(CONCATENATE(BJ$4,$A25),'Výsledková listina'!$S:$S,0)),"",INDEX('Výsledková listina'!$C:$C,MATCH(CONCATENATE(BJ$4,$A25),'Výsledková listina'!$S:$S,0),1))</f>
      </c>
      <c r="BK25" s="52">
        <f>IF(ISNA(MATCH(CONCATENATE(BJ$4,$A25),'Výsledková listina'!$S:$S,0)),"",INDEX('Výsledková listina'!$T:$T,MATCH(CONCATENATE(BJ$4,$A25),'Výsledková listina'!$S:$S,0),1))</f>
      </c>
      <c r="BL25" s="4"/>
      <c r="BM25" s="50">
        <f t="shared" si="12"/>
      </c>
      <c r="BN25" s="63"/>
      <c r="BO25" s="17">
        <f>IF(ISNA(MATCH(CONCATENATE(BO$4,$A25),'Výsledková listina'!$S:$S,0)),"",INDEX('Výsledková listina'!$C:$C,MATCH(CONCATENATE(BO$4,$A25),'Výsledková listina'!$S:$S,0),1))</f>
      </c>
      <c r="BP25" s="52">
        <f>IF(ISNA(MATCH(CONCATENATE(BO$4,$A25),'Výsledková listina'!$S:$S,0)),"",INDEX('Výsledková listina'!$T:$T,MATCH(CONCATENATE(BO$4,$A25),'Výsledková listina'!$S:$S,0),1))</f>
      </c>
      <c r="BQ25" s="4"/>
      <c r="BR25" s="50">
        <f t="shared" si="13"/>
      </c>
      <c r="BS25" s="63"/>
      <c r="BT25" s="17">
        <f>IF(ISNA(MATCH(CONCATENATE(BT$4,$A25),'Výsledková listina'!$S:$S,0)),"",INDEX('Výsledková listina'!$C:$C,MATCH(CONCATENATE(BT$4,$A25),'Výsledková listina'!$S:$S,0),1))</f>
      </c>
      <c r="BU25" s="52">
        <f>IF(ISNA(MATCH(CONCATENATE(BT$4,$A25),'Výsledková listina'!$S:$S,0)),"",INDEX('Výsledková listina'!$T:$T,MATCH(CONCATENATE(BT$4,$A25),'Výsledková listina'!$S:$S,0),1))</f>
      </c>
      <c r="BV25" s="4"/>
      <c r="BW25" s="50">
        <f t="shared" si="14"/>
      </c>
      <c r="BX25" s="63"/>
    </row>
    <row r="26" spans="1:76" s="10" customFormat="1" ht="34.5" customHeight="1">
      <c r="A26" s="5">
        <v>21</v>
      </c>
      <c r="B26" s="17">
        <f>IF(ISNA(MATCH(CONCATENATE(B$4,$A26),'Výsledková listina'!$S:$S,0)),"",INDEX('Výsledková listina'!$C:$C,MATCH(CONCATENATE(B$4,$A26),'Výsledková listina'!$S:$S,0),1))</f>
      </c>
      <c r="C26" s="52">
        <f>IF(ISNA(MATCH(CONCATENATE(B$4,$A26),'Výsledková listina'!$S:$S,0)),"",INDEX('Výsledková listina'!$T:$T,MATCH(CONCATENATE(B$4,$A26),'Výsledková listina'!$S:$S,0),1))</f>
      </c>
      <c r="D26" s="4"/>
      <c r="E26" s="50">
        <f t="shared" si="0"/>
      </c>
      <c r="F26" s="63"/>
      <c r="G26" s="17">
        <f>IF(ISNA(MATCH(CONCATENATE(G$4,$A26),'Výsledková listina'!$S:$S,0)),"",INDEX('Výsledková listina'!$C:$C,MATCH(CONCATENATE(G$4,$A26),'Výsledková listina'!$S:$S,0),1))</f>
      </c>
      <c r="H26" s="52">
        <f>IF(ISNA(MATCH(CONCATENATE(G$4,$A26),'Výsledková listina'!$S:$S,0)),"",INDEX('Výsledková listina'!$T:$T,MATCH(CONCATENATE(G$4,$A26),'Výsledková listina'!$S:$S,0),1))</f>
      </c>
      <c r="I26" s="4"/>
      <c r="J26" s="50">
        <f t="shared" si="1"/>
      </c>
      <c r="K26" s="63"/>
      <c r="L26" s="17">
        <f>IF(ISNA(MATCH(CONCATENATE(L$4,$A26),'Výsledková listina'!$S:$S,0)),"",INDEX('Výsledková listina'!$C:$C,MATCH(CONCATENATE(L$4,$A26),'Výsledková listina'!$S:$S,0),1))</f>
      </c>
      <c r="M26" s="52">
        <f>IF(ISNA(MATCH(CONCATENATE(L$4,$A26),'Výsledková listina'!$S:$S,0)),"",INDEX('Výsledková listina'!$T:$T,MATCH(CONCATENATE(L$4,$A26),'Výsledková listina'!$S:$S,0),1))</f>
      </c>
      <c r="N26" s="4"/>
      <c r="O26" s="50">
        <f t="shared" si="2"/>
      </c>
      <c r="P26" s="63"/>
      <c r="Q26" s="17">
        <f>IF(ISNA(MATCH(CONCATENATE(Q$4,$A26),'Výsledková listina'!$S:$S,0)),"",INDEX('Výsledková listina'!$C:$C,MATCH(CONCATENATE(Q$4,$A26),'Výsledková listina'!$S:$S,0),1))</f>
      </c>
      <c r="R26" s="52">
        <f>IF(ISNA(MATCH(CONCATENATE(Q$4,$A26),'Výsledková listina'!$S:$S,0)),"",INDEX('Výsledková listina'!$T:$T,MATCH(CONCATENATE(Q$4,$A26),'Výsledková listina'!$S:$S,0),1))</f>
      </c>
      <c r="S26" s="4"/>
      <c r="T26" s="50">
        <f t="shared" si="3"/>
      </c>
      <c r="U26" s="63"/>
      <c r="V26" s="17">
        <f>IF(ISNA(MATCH(CONCATENATE(V$4,$A26),'Výsledková listina'!$S:$S,0)),"",INDEX('Výsledková listina'!$C:$C,MATCH(CONCATENATE(V$4,$A26),'Výsledková listina'!$S:$S,0),1))</f>
      </c>
      <c r="W26" s="52">
        <f>IF(ISNA(MATCH(CONCATENATE(V$4,$A26),'Výsledková listina'!$S:$S,0)),"",INDEX('Výsledková listina'!$T:$T,MATCH(CONCATENATE(V$4,$A26),'Výsledková listina'!$S:$S,0),1))</f>
      </c>
      <c r="X26" s="4"/>
      <c r="Y26" s="50">
        <f t="shared" si="4"/>
      </c>
      <c r="Z26" s="63"/>
      <c r="AA26" s="17">
        <f>IF(ISNA(MATCH(CONCATENATE(AA$4,$A26),'Výsledková listina'!$S:$S,0)),"",INDEX('Výsledková listina'!$C:$C,MATCH(CONCATENATE(AA$4,$A26),'Výsledková listina'!$S:$S,0),1))</f>
      </c>
      <c r="AB26" s="52">
        <f>IF(ISNA(MATCH(CONCATENATE(AA$4,$A26),'Výsledková listina'!$S:$S,0)),"",INDEX('Výsledková listina'!$T:$T,MATCH(CONCATENATE(AA$4,$A26),'Výsledková listina'!$S:$S,0),1))</f>
      </c>
      <c r="AC26" s="4"/>
      <c r="AD26" s="50">
        <f t="shared" si="5"/>
      </c>
      <c r="AE26" s="63"/>
      <c r="AF26" s="17">
        <f>IF(ISNA(MATCH(CONCATENATE(AF$4,$A26),'Výsledková listina'!$S:$S,0)),"",INDEX('Výsledková listina'!$C:$C,MATCH(CONCATENATE(AF$4,$A26),'Výsledková listina'!$S:$S,0),1))</f>
      </c>
      <c r="AG26" s="52">
        <f>IF(ISNA(MATCH(CONCATENATE(AF$4,$A26),'Výsledková listina'!$S:$S,0)),"",INDEX('Výsledková listina'!$T:$T,MATCH(CONCATENATE(AF$4,$A26),'Výsledková listina'!$S:$S,0),1))</f>
      </c>
      <c r="AH26" s="4"/>
      <c r="AI26" s="50">
        <f t="shared" si="6"/>
      </c>
      <c r="AJ26" s="63"/>
      <c r="AK26" s="17">
        <f>IF(ISNA(MATCH(CONCATENATE(AK$4,$A26),'Výsledková listina'!$S:$S,0)),"",INDEX('Výsledková listina'!$C:$C,MATCH(CONCATENATE(AK$4,$A26),'Výsledková listina'!$S:$S,0),1))</f>
      </c>
      <c r="AL26" s="52">
        <f>IF(ISNA(MATCH(CONCATENATE(AK$4,$A26),'Výsledková listina'!$S:$S,0)),"",INDEX('Výsledková listina'!$T:$T,MATCH(CONCATENATE(AK$4,$A26),'Výsledková listina'!$S:$S,0),1))</f>
      </c>
      <c r="AM26" s="4"/>
      <c r="AN26" s="50">
        <f t="shared" si="7"/>
      </c>
      <c r="AO26" s="63"/>
      <c r="AP26" s="17">
        <f>IF(ISNA(MATCH(CONCATENATE(AP$4,$A26),'Výsledková listina'!$S:$S,0)),"",INDEX('Výsledková listina'!$C:$C,MATCH(CONCATENATE(AP$4,$A26),'Výsledková listina'!$S:$S,0),1))</f>
      </c>
      <c r="AQ26" s="52">
        <f>IF(ISNA(MATCH(CONCATENATE(AP$4,$A26),'Výsledková listina'!$S:$S,0)),"",INDEX('Výsledková listina'!$T:$T,MATCH(CONCATENATE(AP$4,$A26),'Výsledková listina'!$S:$S,0),1))</f>
      </c>
      <c r="AR26" s="4"/>
      <c r="AS26" s="50">
        <f t="shared" si="8"/>
      </c>
      <c r="AT26" s="63"/>
      <c r="AU26" s="17">
        <f>IF(ISNA(MATCH(CONCATENATE(AU$4,$A26),'Výsledková listina'!$S:$S,0)),"",INDEX('Výsledková listina'!$C:$C,MATCH(CONCATENATE(AU$4,$A26),'Výsledková listina'!$S:$S,0),1))</f>
      </c>
      <c r="AV26" s="52">
        <f>IF(ISNA(MATCH(CONCATENATE(AU$4,$A26),'Výsledková listina'!$S:$S,0)),"",INDEX('Výsledková listina'!$T:$T,MATCH(CONCATENATE(AU$4,$A26),'Výsledková listina'!$S:$S,0),1))</f>
      </c>
      <c r="AW26" s="4"/>
      <c r="AX26" s="50">
        <f t="shared" si="9"/>
      </c>
      <c r="AY26" s="63"/>
      <c r="AZ26" s="17">
        <f>IF(ISNA(MATCH(CONCATENATE(AZ$4,$A26),'Výsledková listina'!$S:$S,0)),"",INDEX('Výsledková listina'!$C:$C,MATCH(CONCATENATE(AZ$4,$A26),'Výsledková listina'!$S:$S,0),1))</f>
      </c>
      <c r="BA26" s="52">
        <f>IF(ISNA(MATCH(CONCATENATE(AZ$4,$A26),'Výsledková listina'!$S:$S,0)),"",INDEX('Výsledková listina'!$T:$T,MATCH(CONCATENATE(AZ$4,$A26),'Výsledková listina'!$S:$S,0),1))</f>
      </c>
      <c r="BB26" s="4"/>
      <c r="BC26" s="50">
        <f t="shared" si="10"/>
      </c>
      <c r="BD26" s="63"/>
      <c r="BE26" s="17">
        <f>IF(ISNA(MATCH(CONCATENATE(BE$4,$A26),'Výsledková listina'!$S:$S,0)),"",INDEX('Výsledková listina'!$C:$C,MATCH(CONCATENATE(BE$4,$A26),'Výsledková listina'!$S:$S,0),1))</f>
      </c>
      <c r="BF26" s="52">
        <f>IF(ISNA(MATCH(CONCATENATE(BE$4,$A26),'Výsledková listina'!$S:$S,0)),"",INDEX('Výsledková listina'!$T:$T,MATCH(CONCATENATE(BE$4,$A26),'Výsledková listina'!$S:$S,0),1))</f>
      </c>
      <c r="BG26" s="4"/>
      <c r="BH26" s="50">
        <f t="shared" si="11"/>
      </c>
      <c r="BI26" s="63"/>
      <c r="BJ26" s="17">
        <f>IF(ISNA(MATCH(CONCATENATE(BJ$4,$A26),'Výsledková listina'!$S:$S,0)),"",INDEX('Výsledková listina'!$C:$C,MATCH(CONCATENATE(BJ$4,$A26),'Výsledková listina'!$S:$S,0),1))</f>
      </c>
      <c r="BK26" s="52">
        <f>IF(ISNA(MATCH(CONCATENATE(BJ$4,$A26),'Výsledková listina'!$S:$S,0)),"",INDEX('Výsledková listina'!$T:$T,MATCH(CONCATENATE(BJ$4,$A26),'Výsledková listina'!$S:$S,0),1))</f>
      </c>
      <c r="BL26" s="4"/>
      <c r="BM26" s="50">
        <f t="shared" si="12"/>
      </c>
      <c r="BN26" s="63"/>
      <c r="BO26" s="17">
        <f>IF(ISNA(MATCH(CONCATENATE(BO$4,$A26),'Výsledková listina'!$S:$S,0)),"",INDEX('Výsledková listina'!$C:$C,MATCH(CONCATENATE(BO$4,$A26),'Výsledková listina'!$S:$S,0),1))</f>
      </c>
      <c r="BP26" s="52">
        <f>IF(ISNA(MATCH(CONCATENATE(BO$4,$A26),'Výsledková listina'!$S:$S,0)),"",INDEX('Výsledková listina'!$T:$T,MATCH(CONCATENATE(BO$4,$A26),'Výsledková listina'!$S:$S,0),1))</f>
      </c>
      <c r="BQ26" s="4"/>
      <c r="BR26" s="50">
        <f t="shared" si="13"/>
      </c>
      <c r="BS26" s="63"/>
      <c r="BT26" s="17">
        <f>IF(ISNA(MATCH(CONCATENATE(BT$4,$A26),'Výsledková listina'!$S:$S,0)),"",INDEX('Výsledková listina'!$C:$C,MATCH(CONCATENATE(BT$4,$A26),'Výsledková listina'!$S:$S,0),1))</f>
      </c>
      <c r="BU26" s="52">
        <f>IF(ISNA(MATCH(CONCATENATE(BT$4,$A26),'Výsledková listina'!$S:$S,0)),"",INDEX('Výsledková listina'!$T:$T,MATCH(CONCATENATE(BT$4,$A26),'Výsledková listina'!$S:$S,0),1))</f>
      </c>
      <c r="BV26" s="4"/>
      <c r="BW26" s="50">
        <f t="shared" si="14"/>
      </c>
      <c r="BX26" s="63"/>
    </row>
    <row r="27" spans="1:76" s="10" customFormat="1" ht="34.5" customHeight="1">
      <c r="A27" s="5">
        <v>22</v>
      </c>
      <c r="B27" s="17">
        <f>IF(ISNA(MATCH(CONCATENATE(B$4,$A27),'Výsledková listina'!$S:$S,0)),"",INDEX('Výsledková listina'!$C:$C,MATCH(CONCATENATE(B$4,$A27),'Výsledková listina'!$S:$S,0),1))</f>
      </c>
      <c r="C27" s="52">
        <f>IF(ISNA(MATCH(CONCATENATE(B$4,$A27),'Výsledková listina'!$S:$S,0)),"",INDEX('Výsledková listina'!$T:$T,MATCH(CONCATENATE(B$4,$A27),'Výsledková listina'!$S:$S,0),1))</f>
      </c>
      <c r="D27" s="4"/>
      <c r="E27" s="50">
        <f t="shared" si="0"/>
      </c>
      <c r="F27" s="63"/>
      <c r="G27" s="17">
        <f>IF(ISNA(MATCH(CONCATENATE(G$4,$A27),'Výsledková listina'!$S:$S,0)),"",INDEX('Výsledková listina'!$C:$C,MATCH(CONCATENATE(G$4,$A27),'Výsledková listina'!$S:$S,0),1))</f>
      </c>
      <c r="H27" s="52">
        <f>IF(ISNA(MATCH(CONCATENATE(G$4,$A27),'Výsledková listina'!$S:$S,0)),"",INDEX('Výsledková listina'!$T:$T,MATCH(CONCATENATE(G$4,$A27),'Výsledková listina'!$S:$S,0),1))</f>
      </c>
      <c r="I27" s="4"/>
      <c r="J27" s="50">
        <f t="shared" si="1"/>
      </c>
      <c r="K27" s="63"/>
      <c r="L27" s="17">
        <f>IF(ISNA(MATCH(CONCATENATE(L$4,$A27),'Výsledková listina'!$S:$S,0)),"",INDEX('Výsledková listina'!$C:$C,MATCH(CONCATENATE(L$4,$A27),'Výsledková listina'!$S:$S,0),1))</f>
      </c>
      <c r="M27" s="52">
        <f>IF(ISNA(MATCH(CONCATENATE(L$4,$A27),'Výsledková listina'!$S:$S,0)),"",INDEX('Výsledková listina'!$T:$T,MATCH(CONCATENATE(L$4,$A27),'Výsledková listina'!$S:$S,0),1))</f>
      </c>
      <c r="N27" s="4"/>
      <c r="O27" s="50">
        <f t="shared" si="2"/>
      </c>
      <c r="P27" s="63"/>
      <c r="Q27" s="17">
        <f>IF(ISNA(MATCH(CONCATENATE(Q$4,$A27),'Výsledková listina'!$S:$S,0)),"",INDEX('Výsledková listina'!$C:$C,MATCH(CONCATENATE(Q$4,$A27),'Výsledková listina'!$S:$S,0),1))</f>
      </c>
      <c r="R27" s="52">
        <f>IF(ISNA(MATCH(CONCATENATE(Q$4,$A27),'Výsledková listina'!$S:$S,0)),"",INDEX('Výsledková listina'!$T:$T,MATCH(CONCATENATE(Q$4,$A27),'Výsledková listina'!$S:$S,0),1))</f>
      </c>
      <c r="S27" s="4"/>
      <c r="T27" s="50">
        <f t="shared" si="3"/>
      </c>
      <c r="U27" s="63"/>
      <c r="V27" s="17">
        <f>IF(ISNA(MATCH(CONCATENATE(V$4,$A27),'Výsledková listina'!$S:$S,0)),"",INDEX('Výsledková listina'!$C:$C,MATCH(CONCATENATE(V$4,$A27),'Výsledková listina'!$S:$S,0),1))</f>
      </c>
      <c r="W27" s="52">
        <f>IF(ISNA(MATCH(CONCATENATE(V$4,$A27),'Výsledková listina'!$S:$S,0)),"",INDEX('Výsledková listina'!$T:$T,MATCH(CONCATENATE(V$4,$A27),'Výsledková listina'!$S:$S,0),1))</f>
      </c>
      <c r="X27" s="4"/>
      <c r="Y27" s="50">
        <f t="shared" si="4"/>
      </c>
      <c r="Z27" s="63"/>
      <c r="AA27" s="17">
        <f>IF(ISNA(MATCH(CONCATENATE(AA$4,$A27),'Výsledková listina'!$S:$S,0)),"",INDEX('Výsledková listina'!$C:$C,MATCH(CONCATENATE(AA$4,$A27),'Výsledková listina'!$S:$S,0),1))</f>
      </c>
      <c r="AB27" s="52">
        <f>IF(ISNA(MATCH(CONCATENATE(AA$4,$A27),'Výsledková listina'!$S:$S,0)),"",INDEX('Výsledková listina'!$T:$T,MATCH(CONCATENATE(AA$4,$A27),'Výsledková listina'!$S:$S,0),1))</f>
      </c>
      <c r="AC27" s="4"/>
      <c r="AD27" s="50">
        <f t="shared" si="5"/>
      </c>
      <c r="AE27" s="63"/>
      <c r="AF27" s="17">
        <f>IF(ISNA(MATCH(CONCATENATE(AF$4,$A27),'Výsledková listina'!$S:$S,0)),"",INDEX('Výsledková listina'!$C:$C,MATCH(CONCATENATE(AF$4,$A27),'Výsledková listina'!$S:$S,0),1))</f>
      </c>
      <c r="AG27" s="52">
        <f>IF(ISNA(MATCH(CONCATENATE(AF$4,$A27),'Výsledková listina'!$S:$S,0)),"",INDEX('Výsledková listina'!$T:$T,MATCH(CONCATENATE(AF$4,$A27),'Výsledková listina'!$S:$S,0),1))</f>
      </c>
      <c r="AH27" s="4"/>
      <c r="AI27" s="50">
        <f t="shared" si="6"/>
      </c>
      <c r="AJ27" s="63"/>
      <c r="AK27" s="17">
        <f>IF(ISNA(MATCH(CONCATENATE(AK$4,$A27),'Výsledková listina'!$S:$S,0)),"",INDEX('Výsledková listina'!$C:$C,MATCH(CONCATENATE(AK$4,$A27),'Výsledková listina'!$S:$S,0),1))</f>
      </c>
      <c r="AL27" s="52">
        <f>IF(ISNA(MATCH(CONCATENATE(AK$4,$A27),'Výsledková listina'!$S:$S,0)),"",INDEX('Výsledková listina'!$T:$T,MATCH(CONCATENATE(AK$4,$A27),'Výsledková listina'!$S:$S,0),1))</f>
      </c>
      <c r="AM27" s="4"/>
      <c r="AN27" s="50">
        <f t="shared" si="7"/>
      </c>
      <c r="AO27" s="63"/>
      <c r="AP27" s="17">
        <f>IF(ISNA(MATCH(CONCATENATE(AP$4,$A27),'Výsledková listina'!$S:$S,0)),"",INDEX('Výsledková listina'!$C:$C,MATCH(CONCATENATE(AP$4,$A27),'Výsledková listina'!$S:$S,0),1))</f>
      </c>
      <c r="AQ27" s="52">
        <f>IF(ISNA(MATCH(CONCATENATE(AP$4,$A27),'Výsledková listina'!$S:$S,0)),"",INDEX('Výsledková listina'!$T:$T,MATCH(CONCATENATE(AP$4,$A27),'Výsledková listina'!$S:$S,0),1))</f>
      </c>
      <c r="AR27" s="4"/>
      <c r="AS27" s="50">
        <f t="shared" si="8"/>
      </c>
      <c r="AT27" s="63"/>
      <c r="AU27" s="17">
        <f>IF(ISNA(MATCH(CONCATENATE(AU$4,$A27),'Výsledková listina'!$S:$S,0)),"",INDEX('Výsledková listina'!$C:$C,MATCH(CONCATENATE(AU$4,$A27),'Výsledková listina'!$S:$S,0),1))</f>
      </c>
      <c r="AV27" s="52">
        <f>IF(ISNA(MATCH(CONCATENATE(AU$4,$A27),'Výsledková listina'!$S:$S,0)),"",INDEX('Výsledková listina'!$T:$T,MATCH(CONCATENATE(AU$4,$A27),'Výsledková listina'!$S:$S,0),1))</f>
      </c>
      <c r="AW27" s="4"/>
      <c r="AX27" s="50">
        <f t="shared" si="9"/>
      </c>
      <c r="AY27" s="63"/>
      <c r="AZ27" s="17">
        <f>IF(ISNA(MATCH(CONCATENATE(AZ$4,$A27),'Výsledková listina'!$S:$S,0)),"",INDEX('Výsledková listina'!$C:$C,MATCH(CONCATENATE(AZ$4,$A27),'Výsledková listina'!$S:$S,0),1))</f>
      </c>
      <c r="BA27" s="52">
        <f>IF(ISNA(MATCH(CONCATENATE(AZ$4,$A27),'Výsledková listina'!$S:$S,0)),"",INDEX('Výsledková listina'!$T:$T,MATCH(CONCATENATE(AZ$4,$A27),'Výsledková listina'!$S:$S,0),1))</f>
      </c>
      <c r="BB27" s="4"/>
      <c r="BC27" s="50">
        <f t="shared" si="10"/>
      </c>
      <c r="BD27" s="63"/>
      <c r="BE27" s="17">
        <f>IF(ISNA(MATCH(CONCATENATE(BE$4,$A27),'Výsledková listina'!$S:$S,0)),"",INDEX('Výsledková listina'!$C:$C,MATCH(CONCATENATE(BE$4,$A27),'Výsledková listina'!$S:$S,0),1))</f>
      </c>
      <c r="BF27" s="52">
        <f>IF(ISNA(MATCH(CONCATENATE(BE$4,$A27),'Výsledková listina'!$S:$S,0)),"",INDEX('Výsledková listina'!$T:$T,MATCH(CONCATENATE(BE$4,$A27),'Výsledková listina'!$S:$S,0),1))</f>
      </c>
      <c r="BG27" s="4"/>
      <c r="BH27" s="50">
        <f t="shared" si="11"/>
      </c>
      <c r="BI27" s="63"/>
      <c r="BJ27" s="17">
        <f>IF(ISNA(MATCH(CONCATENATE(BJ$4,$A27),'Výsledková listina'!$S:$S,0)),"",INDEX('Výsledková listina'!$C:$C,MATCH(CONCATENATE(BJ$4,$A27),'Výsledková listina'!$S:$S,0),1))</f>
      </c>
      <c r="BK27" s="52">
        <f>IF(ISNA(MATCH(CONCATENATE(BJ$4,$A27),'Výsledková listina'!$S:$S,0)),"",INDEX('Výsledková listina'!$T:$T,MATCH(CONCATENATE(BJ$4,$A27),'Výsledková listina'!$S:$S,0),1))</f>
      </c>
      <c r="BL27" s="4"/>
      <c r="BM27" s="50">
        <f t="shared" si="12"/>
      </c>
      <c r="BN27" s="63"/>
      <c r="BO27" s="17">
        <f>IF(ISNA(MATCH(CONCATENATE(BO$4,$A27),'Výsledková listina'!$S:$S,0)),"",INDEX('Výsledková listina'!$C:$C,MATCH(CONCATENATE(BO$4,$A27),'Výsledková listina'!$S:$S,0),1))</f>
      </c>
      <c r="BP27" s="52">
        <f>IF(ISNA(MATCH(CONCATENATE(BO$4,$A27),'Výsledková listina'!$S:$S,0)),"",INDEX('Výsledková listina'!$T:$T,MATCH(CONCATENATE(BO$4,$A27),'Výsledková listina'!$S:$S,0),1))</f>
      </c>
      <c r="BQ27" s="4"/>
      <c r="BR27" s="50">
        <f t="shared" si="13"/>
      </c>
      <c r="BS27" s="63"/>
      <c r="BT27" s="17">
        <f>IF(ISNA(MATCH(CONCATENATE(BT$4,$A27),'Výsledková listina'!$S:$S,0)),"",INDEX('Výsledková listina'!$C:$C,MATCH(CONCATENATE(BT$4,$A27),'Výsledková listina'!$S:$S,0),1))</f>
      </c>
      <c r="BU27" s="52">
        <f>IF(ISNA(MATCH(CONCATENATE(BT$4,$A27),'Výsledková listina'!$S:$S,0)),"",INDEX('Výsledková listina'!$T:$T,MATCH(CONCATENATE(BT$4,$A27),'Výsledková listina'!$S:$S,0),1))</f>
      </c>
      <c r="BV27" s="4"/>
      <c r="BW27" s="50">
        <f t="shared" si="14"/>
      </c>
      <c r="BX27" s="63"/>
    </row>
    <row r="28" spans="1:76" s="10" customFormat="1" ht="34.5" customHeight="1">
      <c r="A28" s="5">
        <v>23</v>
      </c>
      <c r="B28" s="17">
        <f>IF(ISNA(MATCH(CONCATENATE(B$4,$A28),'Výsledková listina'!$S:$S,0)),"",INDEX('Výsledková listina'!$C:$C,MATCH(CONCATENATE(B$4,$A28),'Výsledková listina'!$S:$S,0),1))</f>
      </c>
      <c r="C28" s="52">
        <f>IF(ISNA(MATCH(CONCATENATE(B$4,$A28),'Výsledková listina'!$S:$S,0)),"",INDEX('Výsledková listina'!$T:$T,MATCH(CONCATENATE(B$4,$A28),'Výsledková listina'!$S:$S,0),1))</f>
      </c>
      <c r="D28" s="4"/>
      <c r="E28" s="50">
        <f t="shared" si="0"/>
      </c>
      <c r="F28" s="63"/>
      <c r="G28" s="17">
        <f>IF(ISNA(MATCH(CONCATENATE(G$4,$A28),'Výsledková listina'!$S:$S,0)),"",INDEX('Výsledková listina'!$C:$C,MATCH(CONCATENATE(G$4,$A28),'Výsledková listina'!$S:$S,0),1))</f>
      </c>
      <c r="H28" s="52">
        <f>IF(ISNA(MATCH(CONCATENATE(G$4,$A28),'Výsledková listina'!$S:$S,0)),"",INDEX('Výsledková listina'!$T:$T,MATCH(CONCATENATE(G$4,$A28),'Výsledková listina'!$S:$S,0),1))</f>
      </c>
      <c r="I28" s="4"/>
      <c r="J28" s="50">
        <f t="shared" si="1"/>
      </c>
      <c r="K28" s="63"/>
      <c r="L28" s="17">
        <f>IF(ISNA(MATCH(CONCATENATE(L$4,$A28),'Výsledková listina'!$S:$S,0)),"",INDEX('Výsledková listina'!$C:$C,MATCH(CONCATENATE(L$4,$A28),'Výsledková listina'!$S:$S,0),1))</f>
      </c>
      <c r="M28" s="52">
        <f>IF(ISNA(MATCH(CONCATENATE(L$4,$A28),'Výsledková listina'!$S:$S,0)),"",INDEX('Výsledková listina'!$T:$T,MATCH(CONCATENATE(L$4,$A28),'Výsledková listina'!$S:$S,0),1))</f>
      </c>
      <c r="N28" s="4"/>
      <c r="O28" s="50">
        <f t="shared" si="2"/>
      </c>
      <c r="P28" s="63"/>
      <c r="Q28" s="17">
        <f>IF(ISNA(MATCH(CONCATENATE(Q$4,$A28),'Výsledková listina'!$S:$S,0)),"",INDEX('Výsledková listina'!$C:$C,MATCH(CONCATENATE(Q$4,$A28),'Výsledková listina'!$S:$S,0),1))</f>
      </c>
      <c r="R28" s="52">
        <f>IF(ISNA(MATCH(CONCATENATE(Q$4,$A28),'Výsledková listina'!$S:$S,0)),"",INDEX('Výsledková listina'!$T:$T,MATCH(CONCATENATE(Q$4,$A28),'Výsledková listina'!$S:$S,0),1))</f>
      </c>
      <c r="S28" s="4"/>
      <c r="T28" s="50">
        <f t="shared" si="3"/>
      </c>
      <c r="U28" s="63"/>
      <c r="V28" s="17">
        <f>IF(ISNA(MATCH(CONCATENATE(V$4,$A28),'Výsledková listina'!$S:$S,0)),"",INDEX('Výsledková listina'!$C:$C,MATCH(CONCATENATE(V$4,$A28),'Výsledková listina'!$S:$S,0),1))</f>
      </c>
      <c r="W28" s="52">
        <f>IF(ISNA(MATCH(CONCATENATE(V$4,$A28),'Výsledková listina'!$S:$S,0)),"",INDEX('Výsledková listina'!$T:$T,MATCH(CONCATENATE(V$4,$A28),'Výsledková listina'!$S:$S,0),1))</f>
      </c>
      <c r="X28" s="4"/>
      <c r="Y28" s="50">
        <f t="shared" si="4"/>
      </c>
      <c r="Z28" s="63"/>
      <c r="AA28" s="17">
        <f>IF(ISNA(MATCH(CONCATENATE(AA$4,$A28),'Výsledková listina'!$S:$S,0)),"",INDEX('Výsledková listina'!$C:$C,MATCH(CONCATENATE(AA$4,$A28),'Výsledková listina'!$S:$S,0),1))</f>
      </c>
      <c r="AB28" s="52">
        <f>IF(ISNA(MATCH(CONCATENATE(AA$4,$A28),'Výsledková listina'!$S:$S,0)),"",INDEX('Výsledková listina'!$T:$T,MATCH(CONCATENATE(AA$4,$A28),'Výsledková listina'!$S:$S,0),1))</f>
      </c>
      <c r="AC28" s="4"/>
      <c r="AD28" s="50">
        <f t="shared" si="5"/>
      </c>
      <c r="AE28" s="63"/>
      <c r="AF28" s="17">
        <f>IF(ISNA(MATCH(CONCATENATE(AF$4,$A28),'Výsledková listina'!$S:$S,0)),"",INDEX('Výsledková listina'!$C:$C,MATCH(CONCATENATE(AF$4,$A28),'Výsledková listina'!$S:$S,0),1))</f>
      </c>
      <c r="AG28" s="52">
        <f>IF(ISNA(MATCH(CONCATENATE(AF$4,$A28),'Výsledková listina'!$S:$S,0)),"",INDEX('Výsledková listina'!$T:$T,MATCH(CONCATENATE(AF$4,$A28),'Výsledková listina'!$S:$S,0),1))</f>
      </c>
      <c r="AH28" s="4"/>
      <c r="AI28" s="50">
        <f t="shared" si="6"/>
      </c>
      <c r="AJ28" s="63"/>
      <c r="AK28" s="17">
        <f>IF(ISNA(MATCH(CONCATENATE(AK$4,$A28),'Výsledková listina'!$S:$S,0)),"",INDEX('Výsledková listina'!$C:$C,MATCH(CONCATENATE(AK$4,$A28),'Výsledková listina'!$S:$S,0),1))</f>
      </c>
      <c r="AL28" s="52">
        <f>IF(ISNA(MATCH(CONCATENATE(AK$4,$A28),'Výsledková listina'!$S:$S,0)),"",INDEX('Výsledková listina'!$T:$T,MATCH(CONCATENATE(AK$4,$A28),'Výsledková listina'!$S:$S,0),1))</f>
      </c>
      <c r="AM28" s="4"/>
      <c r="AN28" s="50">
        <f t="shared" si="7"/>
      </c>
      <c r="AO28" s="63"/>
      <c r="AP28" s="17">
        <f>IF(ISNA(MATCH(CONCATENATE(AP$4,$A28),'Výsledková listina'!$S:$S,0)),"",INDEX('Výsledková listina'!$C:$C,MATCH(CONCATENATE(AP$4,$A28),'Výsledková listina'!$S:$S,0),1))</f>
      </c>
      <c r="AQ28" s="52">
        <f>IF(ISNA(MATCH(CONCATENATE(AP$4,$A28),'Výsledková listina'!$S:$S,0)),"",INDEX('Výsledková listina'!$T:$T,MATCH(CONCATENATE(AP$4,$A28),'Výsledková listina'!$S:$S,0),1))</f>
      </c>
      <c r="AR28" s="4"/>
      <c r="AS28" s="50">
        <f t="shared" si="8"/>
      </c>
      <c r="AT28" s="63"/>
      <c r="AU28" s="17">
        <f>IF(ISNA(MATCH(CONCATENATE(AU$4,$A28),'Výsledková listina'!$S:$S,0)),"",INDEX('Výsledková listina'!$C:$C,MATCH(CONCATENATE(AU$4,$A28),'Výsledková listina'!$S:$S,0),1))</f>
      </c>
      <c r="AV28" s="52">
        <f>IF(ISNA(MATCH(CONCATENATE(AU$4,$A28),'Výsledková listina'!$S:$S,0)),"",INDEX('Výsledková listina'!$T:$T,MATCH(CONCATENATE(AU$4,$A28),'Výsledková listina'!$S:$S,0),1))</f>
      </c>
      <c r="AW28" s="4"/>
      <c r="AX28" s="50">
        <f t="shared" si="9"/>
      </c>
      <c r="AY28" s="63"/>
      <c r="AZ28" s="17">
        <f>IF(ISNA(MATCH(CONCATENATE(AZ$4,$A28),'Výsledková listina'!$S:$S,0)),"",INDEX('Výsledková listina'!$C:$C,MATCH(CONCATENATE(AZ$4,$A28),'Výsledková listina'!$S:$S,0),1))</f>
      </c>
      <c r="BA28" s="52">
        <f>IF(ISNA(MATCH(CONCATENATE(AZ$4,$A28),'Výsledková listina'!$S:$S,0)),"",INDEX('Výsledková listina'!$T:$T,MATCH(CONCATENATE(AZ$4,$A28),'Výsledková listina'!$S:$S,0),1))</f>
      </c>
      <c r="BB28" s="4"/>
      <c r="BC28" s="50">
        <f t="shared" si="10"/>
      </c>
      <c r="BD28" s="63"/>
      <c r="BE28" s="17">
        <f>IF(ISNA(MATCH(CONCATENATE(BE$4,$A28),'Výsledková listina'!$S:$S,0)),"",INDEX('Výsledková listina'!$C:$C,MATCH(CONCATENATE(BE$4,$A28),'Výsledková listina'!$S:$S,0),1))</f>
      </c>
      <c r="BF28" s="52">
        <f>IF(ISNA(MATCH(CONCATENATE(BE$4,$A28),'Výsledková listina'!$S:$S,0)),"",INDEX('Výsledková listina'!$T:$T,MATCH(CONCATENATE(BE$4,$A28),'Výsledková listina'!$S:$S,0),1))</f>
      </c>
      <c r="BG28" s="4"/>
      <c r="BH28" s="50">
        <f t="shared" si="11"/>
      </c>
      <c r="BI28" s="63"/>
      <c r="BJ28" s="17">
        <f>IF(ISNA(MATCH(CONCATENATE(BJ$4,$A28),'Výsledková listina'!$S:$S,0)),"",INDEX('Výsledková listina'!$C:$C,MATCH(CONCATENATE(BJ$4,$A28),'Výsledková listina'!$S:$S,0),1))</f>
      </c>
      <c r="BK28" s="52">
        <f>IF(ISNA(MATCH(CONCATENATE(BJ$4,$A28),'Výsledková listina'!$S:$S,0)),"",INDEX('Výsledková listina'!$T:$T,MATCH(CONCATENATE(BJ$4,$A28),'Výsledková listina'!$S:$S,0),1))</f>
      </c>
      <c r="BL28" s="4"/>
      <c r="BM28" s="50">
        <f t="shared" si="12"/>
      </c>
      <c r="BN28" s="63"/>
      <c r="BO28" s="17">
        <f>IF(ISNA(MATCH(CONCATENATE(BO$4,$A28),'Výsledková listina'!$S:$S,0)),"",INDEX('Výsledková listina'!$C:$C,MATCH(CONCATENATE(BO$4,$A28),'Výsledková listina'!$S:$S,0),1))</f>
      </c>
      <c r="BP28" s="52">
        <f>IF(ISNA(MATCH(CONCATENATE(BO$4,$A28),'Výsledková listina'!$S:$S,0)),"",INDEX('Výsledková listina'!$T:$T,MATCH(CONCATENATE(BO$4,$A28),'Výsledková listina'!$S:$S,0),1))</f>
      </c>
      <c r="BQ28" s="4"/>
      <c r="BR28" s="50">
        <f t="shared" si="13"/>
      </c>
      <c r="BS28" s="63"/>
      <c r="BT28" s="17">
        <f>IF(ISNA(MATCH(CONCATENATE(BT$4,$A28),'Výsledková listina'!$S:$S,0)),"",INDEX('Výsledková listina'!$C:$C,MATCH(CONCATENATE(BT$4,$A28),'Výsledková listina'!$S:$S,0),1))</f>
      </c>
      <c r="BU28" s="52">
        <f>IF(ISNA(MATCH(CONCATENATE(BT$4,$A28),'Výsledková listina'!$S:$S,0)),"",INDEX('Výsledková listina'!$T:$T,MATCH(CONCATENATE(BT$4,$A28),'Výsledková listina'!$S:$S,0),1))</f>
      </c>
      <c r="BV28" s="4"/>
      <c r="BW28" s="50">
        <f t="shared" si="14"/>
      </c>
      <c r="BX28" s="63"/>
    </row>
    <row r="29" spans="1:76" s="10" customFormat="1" ht="34.5" customHeight="1">
      <c r="A29" s="5">
        <v>24</v>
      </c>
      <c r="B29" s="17">
        <f>IF(ISNA(MATCH(CONCATENATE(B$4,$A29),'Výsledková listina'!$S:$S,0)),"",INDEX('Výsledková listina'!$C:$C,MATCH(CONCATENATE(B$4,$A29),'Výsledková listina'!$S:$S,0),1))</f>
      </c>
      <c r="C29" s="52">
        <f>IF(ISNA(MATCH(CONCATENATE(B$4,$A29),'Výsledková listina'!$S:$S,0)),"",INDEX('Výsledková listina'!$T:$T,MATCH(CONCATENATE(B$4,$A29),'Výsledková listina'!$S:$S,0),1))</f>
      </c>
      <c r="D29" s="4"/>
      <c r="E29" s="50">
        <f t="shared" si="0"/>
      </c>
      <c r="F29" s="63"/>
      <c r="G29" s="17">
        <f>IF(ISNA(MATCH(CONCATENATE(G$4,$A29),'Výsledková listina'!$S:$S,0)),"",INDEX('Výsledková listina'!$C:$C,MATCH(CONCATENATE(G$4,$A29),'Výsledková listina'!$S:$S,0),1))</f>
      </c>
      <c r="H29" s="52">
        <f>IF(ISNA(MATCH(CONCATENATE(G$4,$A29),'Výsledková listina'!$S:$S,0)),"",INDEX('Výsledková listina'!$T:$T,MATCH(CONCATENATE(G$4,$A29),'Výsledková listina'!$S:$S,0),1))</f>
      </c>
      <c r="I29" s="4"/>
      <c r="J29" s="50">
        <f t="shared" si="1"/>
      </c>
      <c r="K29" s="63"/>
      <c r="L29" s="17">
        <f>IF(ISNA(MATCH(CONCATENATE(L$4,$A29),'Výsledková listina'!$S:$S,0)),"",INDEX('Výsledková listina'!$C:$C,MATCH(CONCATENATE(L$4,$A29),'Výsledková listina'!$S:$S,0),1))</f>
      </c>
      <c r="M29" s="52">
        <f>IF(ISNA(MATCH(CONCATENATE(L$4,$A29),'Výsledková listina'!$S:$S,0)),"",INDEX('Výsledková listina'!$T:$T,MATCH(CONCATENATE(L$4,$A29),'Výsledková listina'!$S:$S,0),1))</f>
      </c>
      <c r="N29" s="4"/>
      <c r="O29" s="50">
        <f t="shared" si="2"/>
      </c>
      <c r="P29" s="63"/>
      <c r="Q29" s="17">
        <f>IF(ISNA(MATCH(CONCATENATE(Q$4,$A29),'Výsledková listina'!$S:$S,0)),"",INDEX('Výsledková listina'!$C:$C,MATCH(CONCATENATE(Q$4,$A29),'Výsledková listina'!$S:$S,0),1))</f>
      </c>
      <c r="R29" s="52">
        <f>IF(ISNA(MATCH(CONCATENATE(Q$4,$A29),'Výsledková listina'!$S:$S,0)),"",INDEX('Výsledková listina'!$T:$T,MATCH(CONCATENATE(Q$4,$A29),'Výsledková listina'!$S:$S,0),1))</f>
      </c>
      <c r="S29" s="4"/>
      <c r="T29" s="50">
        <f t="shared" si="3"/>
      </c>
      <c r="U29" s="63"/>
      <c r="V29" s="17">
        <f>IF(ISNA(MATCH(CONCATENATE(V$4,$A29),'Výsledková listina'!$S:$S,0)),"",INDEX('Výsledková listina'!$C:$C,MATCH(CONCATENATE(V$4,$A29),'Výsledková listina'!$S:$S,0),1))</f>
      </c>
      <c r="W29" s="52">
        <f>IF(ISNA(MATCH(CONCATENATE(V$4,$A29),'Výsledková listina'!$S:$S,0)),"",INDEX('Výsledková listina'!$T:$T,MATCH(CONCATENATE(V$4,$A29),'Výsledková listina'!$S:$S,0),1))</f>
      </c>
      <c r="X29" s="4"/>
      <c r="Y29" s="50">
        <f t="shared" si="4"/>
      </c>
      <c r="Z29" s="63"/>
      <c r="AA29" s="17">
        <f>IF(ISNA(MATCH(CONCATENATE(AA$4,$A29),'Výsledková listina'!$S:$S,0)),"",INDEX('Výsledková listina'!$C:$C,MATCH(CONCATENATE(AA$4,$A29),'Výsledková listina'!$S:$S,0),1))</f>
      </c>
      <c r="AB29" s="52">
        <f>IF(ISNA(MATCH(CONCATENATE(AA$4,$A29),'Výsledková listina'!$S:$S,0)),"",INDEX('Výsledková listina'!$T:$T,MATCH(CONCATENATE(AA$4,$A29),'Výsledková listina'!$S:$S,0),1))</f>
      </c>
      <c r="AC29" s="4"/>
      <c r="AD29" s="50">
        <f t="shared" si="5"/>
      </c>
      <c r="AE29" s="63"/>
      <c r="AF29" s="17">
        <f>IF(ISNA(MATCH(CONCATENATE(AF$4,$A29),'Výsledková listina'!$S:$S,0)),"",INDEX('Výsledková listina'!$C:$C,MATCH(CONCATENATE(AF$4,$A29),'Výsledková listina'!$S:$S,0),1))</f>
      </c>
      <c r="AG29" s="52">
        <f>IF(ISNA(MATCH(CONCATENATE(AF$4,$A29),'Výsledková listina'!$S:$S,0)),"",INDEX('Výsledková listina'!$T:$T,MATCH(CONCATENATE(AF$4,$A29),'Výsledková listina'!$S:$S,0),1))</f>
      </c>
      <c r="AH29" s="4"/>
      <c r="AI29" s="50">
        <f t="shared" si="6"/>
      </c>
      <c r="AJ29" s="63"/>
      <c r="AK29" s="17">
        <f>IF(ISNA(MATCH(CONCATENATE(AK$4,$A29),'Výsledková listina'!$S:$S,0)),"",INDEX('Výsledková listina'!$C:$C,MATCH(CONCATENATE(AK$4,$A29),'Výsledková listina'!$S:$S,0),1))</f>
      </c>
      <c r="AL29" s="52">
        <f>IF(ISNA(MATCH(CONCATENATE(AK$4,$A29),'Výsledková listina'!$S:$S,0)),"",INDEX('Výsledková listina'!$T:$T,MATCH(CONCATENATE(AK$4,$A29),'Výsledková listina'!$S:$S,0),1))</f>
      </c>
      <c r="AM29" s="4"/>
      <c r="AN29" s="50">
        <f t="shared" si="7"/>
      </c>
      <c r="AO29" s="63"/>
      <c r="AP29" s="17">
        <f>IF(ISNA(MATCH(CONCATENATE(AP$4,$A29),'Výsledková listina'!$S:$S,0)),"",INDEX('Výsledková listina'!$C:$C,MATCH(CONCATENATE(AP$4,$A29),'Výsledková listina'!$S:$S,0),1))</f>
      </c>
      <c r="AQ29" s="52">
        <f>IF(ISNA(MATCH(CONCATENATE(AP$4,$A29),'Výsledková listina'!$S:$S,0)),"",INDEX('Výsledková listina'!$T:$T,MATCH(CONCATENATE(AP$4,$A29),'Výsledková listina'!$S:$S,0),1))</f>
      </c>
      <c r="AR29" s="4"/>
      <c r="AS29" s="50">
        <f t="shared" si="8"/>
      </c>
      <c r="AT29" s="63"/>
      <c r="AU29" s="17">
        <f>IF(ISNA(MATCH(CONCATENATE(AU$4,$A29),'Výsledková listina'!$S:$S,0)),"",INDEX('Výsledková listina'!$C:$C,MATCH(CONCATENATE(AU$4,$A29),'Výsledková listina'!$S:$S,0),1))</f>
      </c>
      <c r="AV29" s="52">
        <f>IF(ISNA(MATCH(CONCATENATE(AU$4,$A29),'Výsledková listina'!$S:$S,0)),"",INDEX('Výsledková listina'!$T:$T,MATCH(CONCATENATE(AU$4,$A29),'Výsledková listina'!$S:$S,0),1))</f>
      </c>
      <c r="AW29" s="4"/>
      <c r="AX29" s="50">
        <f t="shared" si="9"/>
      </c>
      <c r="AY29" s="63"/>
      <c r="AZ29" s="17">
        <f>IF(ISNA(MATCH(CONCATENATE(AZ$4,$A29),'Výsledková listina'!$S:$S,0)),"",INDEX('Výsledková listina'!$C:$C,MATCH(CONCATENATE(AZ$4,$A29),'Výsledková listina'!$S:$S,0),1))</f>
      </c>
      <c r="BA29" s="52">
        <f>IF(ISNA(MATCH(CONCATENATE(AZ$4,$A29),'Výsledková listina'!$S:$S,0)),"",INDEX('Výsledková listina'!$T:$T,MATCH(CONCATENATE(AZ$4,$A29),'Výsledková listina'!$S:$S,0),1))</f>
      </c>
      <c r="BB29" s="4"/>
      <c r="BC29" s="50">
        <f t="shared" si="10"/>
      </c>
      <c r="BD29" s="63"/>
      <c r="BE29" s="17">
        <f>IF(ISNA(MATCH(CONCATENATE(BE$4,$A29),'Výsledková listina'!$S:$S,0)),"",INDEX('Výsledková listina'!$C:$C,MATCH(CONCATENATE(BE$4,$A29),'Výsledková listina'!$S:$S,0),1))</f>
      </c>
      <c r="BF29" s="52">
        <f>IF(ISNA(MATCH(CONCATENATE(BE$4,$A29),'Výsledková listina'!$S:$S,0)),"",INDEX('Výsledková listina'!$T:$T,MATCH(CONCATENATE(BE$4,$A29),'Výsledková listina'!$S:$S,0),1))</f>
      </c>
      <c r="BG29" s="4"/>
      <c r="BH29" s="50">
        <f t="shared" si="11"/>
      </c>
      <c r="BI29" s="63"/>
      <c r="BJ29" s="17">
        <f>IF(ISNA(MATCH(CONCATENATE(BJ$4,$A29),'Výsledková listina'!$S:$S,0)),"",INDEX('Výsledková listina'!$C:$C,MATCH(CONCATENATE(BJ$4,$A29),'Výsledková listina'!$S:$S,0),1))</f>
      </c>
      <c r="BK29" s="52">
        <f>IF(ISNA(MATCH(CONCATENATE(BJ$4,$A29),'Výsledková listina'!$S:$S,0)),"",INDEX('Výsledková listina'!$T:$T,MATCH(CONCATENATE(BJ$4,$A29),'Výsledková listina'!$S:$S,0),1))</f>
      </c>
      <c r="BL29" s="4"/>
      <c r="BM29" s="50">
        <f t="shared" si="12"/>
      </c>
      <c r="BN29" s="63"/>
      <c r="BO29" s="17">
        <f>IF(ISNA(MATCH(CONCATENATE(BO$4,$A29),'Výsledková listina'!$S:$S,0)),"",INDEX('Výsledková listina'!$C:$C,MATCH(CONCATENATE(BO$4,$A29),'Výsledková listina'!$S:$S,0),1))</f>
      </c>
      <c r="BP29" s="52">
        <f>IF(ISNA(MATCH(CONCATENATE(BO$4,$A29),'Výsledková listina'!$S:$S,0)),"",INDEX('Výsledková listina'!$T:$T,MATCH(CONCATENATE(BO$4,$A29),'Výsledková listina'!$S:$S,0),1))</f>
      </c>
      <c r="BQ29" s="4"/>
      <c r="BR29" s="50">
        <f t="shared" si="13"/>
      </c>
      <c r="BS29" s="63"/>
      <c r="BT29" s="17">
        <f>IF(ISNA(MATCH(CONCATENATE(BT$4,$A29),'Výsledková listina'!$S:$S,0)),"",INDEX('Výsledková listina'!$C:$C,MATCH(CONCATENATE(BT$4,$A29),'Výsledková listina'!$S:$S,0),1))</f>
      </c>
      <c r="BU29" s="52">
        <f>IF(ISNA(MATCH(CONCATENATE(BT$4,$A29),'Výsledková listina'!$S:$S,0)),"",INDEX('Výsledková listina'!$T:$T,MATCH(CONCATENATE(BT$4,$A29),'Výsledková listina'!$S:$S,0),1))</f>
      </c>
      <c r="BV29" s="4"/>
      <c r="BW29" s="50">
        <f t="shared" si="14"/>
      </c>
      <c r="BX29" s="63"/>
    </row>
    <row r="30" spans="1:76" s="10" customFormat="1" ht="34.5" customHeight="1">
      <c r="A30" s="5">
        <v>25</v>
      </c>
      <c r="B30" s="17">
        <f>IF(ISNA(MATCH(CONCATENATE(B$4,$A30),'Výsledková listina'!$S:$S,0)),"",INDEX('Výsledková listina'!$C:$C,MATCH(CONCATENATE(B$4,$A30),'Výsledková listina'!$S:$S,0),1))</f>
      </c>
      <c r="C30" s="52">
        <f>IF(ISNA(MATCH(CONCATENATE(B$4,$A30),'Výsledková listina'!$S:$S,0)),"",INDEX('Výsledková listina'!$T:$T,MATCH(CONCATENATE(B$4,$A30),'Výsledková listina'!$S:$S,0),1))</f>
      </c>
      <c r="D30" s="4"/>
      <c r="E30" s="50">
        <f t="shared" si="0"/>
      </c>
      <c r="F30" s="63"/>
      <c r="G30" s="17">
        <f>IF(ISNA(MATCH(CONCATENATE(G$4,$A30),'Výsledková listina'!$S:$S,0)),"",INDEX('Výsledková listina'!$C:$C,MATCH(CONCATENATE(G$4,$A30),'Výsledková listina'!$S:$S,0),1))</f>
      </c>
      <c r="H30" s="52">
        <f>IF(ISNA(MATCH(CONCATENATE(G$4,$A30),'Výsledková listina'!$S:$S,0)),"",INDEX('Výsledková listina'!$T:$T,MATCH(CONCATENATE(G$4,$A30),'Výsledková listina'!$S:$S,0),1))</f>
      </c>
      <c r="I30" s="4"/>
      <c r="J30" s="50">
        <f t="shared" si="1"/>
      </c>
      <c r="K30" s="63"/>
      <c r="L30" s="17">
        <f>IF(ISNA(MATCH(CONCATENATE(L$4,$A30),'Výsledková listina'!$S:$S,0)),"",INDEX('Výsledková listina'!$C:$C,MATCH(CONCATENATE(L$4,$A30),'Výsledková listina'!$S:$S,0),1))</f>
      </c>
      <c r="M30" s="52">
        <f>IF(ISNA(MATCH(CONCATENATE(L$4,$A30),'Výsledková listina'!$S:$S,0)),"",INDEX('Výsledková listina'!$T:$T,MATCH(CONCATENATE(L$4,$A30),'Výsledková listina'!$S:$S,0),1))</f>
      </c>
      <c r="N30" s="4"/>
      <c r="O30" s="50">
        <f t="shared" si="2"/>
      </c>
      <c r="P30" s="63"/>
      <c r="Q30" s="17">
        <f>IF(ISNA(MATCH(CONCATENATE(Q$4,$A30),'Výsledková listina'!$S:$S,0)),"",INDEX('Výsledková listina'!$C:$C,MATCH(CONCATENATE(Q$4,$A30),'Výsledková listina'!$S:$S,0),1))</f>
      </c>
      <c r="R30" s="52">
        <f>IF(ISNA(MATCH(CONCATENATE(Q$4,$A30),'Výsledková listina'!$S:$S,0)),"",INDEX('Výsledková listina'!$T:$T,MATCH(CONCATENATE(Q$4,$A30),'Výsledková listina'!$S:$S,0),1))</f>
      </c>
      <c r="S30" s="4"/>
      <c r="T30" s="50">
        <f t="shared" si="3"/>
      </c>
      <c r="U30" s="63"/>
      <c r="V30" s="17">
        <f>IF(ISNA(MATCH(CONCATENATE(V$4,$A30),'Výsledková listina'!$S:$S,0)),"",INDEX('Výsledková listina'!$C:$C,MATCH(CONCATENATE(V$4,$A30),'Výsledková listina'!$S:$S,0),1))</f>
      </c>
      <c r="W30" s="52">
        <f>IF(ISNA(MATCH(CONCATENATE(V$4,$A30),'Výsledková listina'!$S:$S,0)),"",INDEX('Výsledková listina'!$T:$T,MATCH(CONCATENATE(V$4,$A30),'Výsledková listina'!$S:$S,0),1))</f>
      </c>
      <c r="X30" s="4"/>
      <c r="Y30" s="50">
        <f t="shared" si="4"/>
      </c>
      <c r="Z30" s="63"/>
      <c r="AA30" s="17">
        <f>IF(ISNA(MATCH(CONCATENATE(AA$4,$A30),'Výsledková listina'!$S:$S,0)),"",INDEX('Výsledková listina'!$C:$C,MATCH(CONCATENATE(AA$4,$A30),'Výsledková listina'!$S:$S,0),1))</f>
      </c>
      <c r="AB30" s="52">
        <f>IF(ISNA(MATCH(CONCATENATE(AA$4,$A30),'Výsledková listina'!$S:$S,0)),"",INDEX('Výsledková listina'!$T:$T,MATCH(CONCATENATE(AA$4,$A30),'Výsledková listina'!$S:$S,0),1))</f>
      </c>
      <c r="AC30" s="4"/>
      <c r="AD30" s="50">
        <f t="shared" si="5"/>
      </c>
      <c r="AE30" s="63"/>
      <c r="AF30" s="17">
        <f>IF(ISNA(MATCH(CONCATENATE(AF$4,$A30),'Výsledková listina'!$S:$S,0)),"",INDEX('Výsledková listina'!$C:$C,MATCH(CONCATENATE(AF$4,$A30),'Výsledková listina'!$S:$S,0),1))</f>
      </c>
      <c r="AG30" s="52">
        <f>IF(ISNA(MATCH(CONCATENATE(AF$4,$A30),'Výsledková listina'!$S:$S,0)),"",INDEX('Výsledková listina'!$T:$T,MATCH(CONCATENATE(AF$4,$A30),'Výsledková listina'!$S:$S,0),1))</f>
      </c>
      <c r="AH30" s="4"/>
      <c r="AI30" s="50">
        <f t="shared" si="6"/>
      </c>
      <c r="AJ30" s="63"/>
      <c r="AK30" s="17">
        <f>IF(ISNA(MATCH(CONCATENATE(AK$4,$A30),'Výsledková listina'!$S:$S,0)),"",INDEX('Výsledková listina'!$C:$C,MATCH(CONCATENATE(AK$4,$A30),'Výsledková listina'!$S:$S,0),1))</f>
      </c>
      <c r="AL30" s="52">
        <f>IF(ISNA(MATCH(CONCATENATE(AK$4,$A30),'Výsledková listina'!$S:$S,0)),"",INDEX('Výsledková listina'!$T:$T,MATCH(CONCATENATE(AK$4,$A30),'Výsledková listina'!$S:$S,0),1))</f>
      </c>
      <c r="AM30" s="4"/>
      <c r="AN30" s="50">
        <f t="shared" si="7"/>
      </c>
      <c r="AO30" s="63"/>
      <c r="AP30" s="17">
        <f>IF(ISNA(MATCH(CONCATENATE(AP$4,$A30),'Výsledková listina'!$S:$S,0)),"",INDEX('Výsledková listina'!$C:$C,MATCH(CONCATENATE(AP$4,$A30),'Výsledková listina'!$S:$S,0),1))</f>
      </c>
      <c r="AQ30" s="52">
        <f>IF(ISNA(MATCH(CONCATENATE(AP$4,$A30),'Výsledková listina'!$S:$S,0)),"",INDEX('Výsledková listina'!$T:$T,MATCH(CONCATENATE(AP$4,$A30),'Výsledková listina'!$S:$S,0),1))</f>
      </c>
      <c r="AR30" s="4"/>
      <c r="AS30" s="50">
        <f t="shared" si="8"/>
      </c>
      <c r="AT30" s="63"/>
      <c r="AU30" s="17">
        <f>IF(ISNA(MATCH(CONCATENATE(AU$4,$A30),'Výsledková listina'!$S:$S,0)),"",INDEX('Výsledková listina'!$C:$C,MATCH(CONCATENATE(AU$4,$A30),'Výsledková listina'!$S:$S,0),1))</f>
      </c>
      <c r="AV30" s="52">
        <f>IF(ISNA(MATCH(CONCATENATE(AU$4,$A30),'Výsledková listina'!$S:$S,0)),"",INDEX('Výsledková listina'!$T:$T,MATCH(CONCATENATE(AU$4,$A30),'Výsledková listina'!$S:$S,0),1))</f>
      </c>
      <c r="AW30" s="4"/>
      <c r="AX30" s="50">
        <f t="shared" si="9"/>
      </c>
      <c r="AY30" s="63"/>
      <c r="AZ30" s="17">
        <f>IF(ISNA(MATCH(CONCATENATE(AZ$4,$A30),'Výsledková listina'!$S:$S,0)),"",INDEX('Výsledková listina'!$C:$C,MATCH(CONCATENATE(AZ$4,$A30),'Výsledková listina'!$S:$S,0),1))</f>
      </c>
      <c r="BA30" s="52">
        <f>IF(ISNA(MATCH(CONCATENATE(AZ$4,$A30),'Výsledková listina'!$S:$S,0)),"",INDEX('Výsledková listina'!$T:$T,MATCH(CONCATENATE(AZ$4,$A30),'Výsledková listina'!$S:$S,0),1))</f>
      </c>
      <c r="BB30" s="4"/>
      <c r="BC30" s="50">
        <f t="shared" si="10"/>
      </c>
      <c r="BD30" s="63"/>
      <c r="BE30" s="17">
        <f>IF(ISNA(MATCH(CONCATENATE(BE$4,$A30),'Výsledková listina'!$S:$S,0)),"",INDEX('Výsledková listina'!$C:$C,MATCH(CONCATENATE(BE$4,$A30),'Výsledková listina'!$S:$S,0),1))</f>
      </c>
      <c r="BF30" s="52">
        <f>IF(ISNA(MATCH(CONCATENATE(BE$4,$A30),'Výsledková listina'!$S:$S,0)),"",INDEX('Výsledková listina'!$T:$T,MATCH(CONCATENATE(BE$4,$A30),'Výsledková listina'!$S:$S,0),1))</f>
      </c>
      <c r="BG30" s="4"/>
      <c r="BH30" s="50">
        <f t="shared" si="11"/>
      </c>
      <c r="BI30" s="63"/>
      <c r="BJ30" s="17">
        <f>IF(ISNA(MATCH(CONCATENATE(BJ$4,$A30),'Výsledková listina'!$S:$S,0)),"",INDEX('Výsledková listina'!$C:$C,MATCH(CONCATENATE(BJ$4,$A30),'Výsledková listina'!$S:$S,0),1))</f>
      </c>
      <c r="BK30" s="52">
        <f>IF(ISNA(MATCH(CONCATENATE(BJ$4,$A30),'Výsledková listina'!$S:$S,0)),"",INDEX('Výsledková listina'!$T:$T,MATCH(CONCATENATE(BJ$4,$A30),'Výsledková listina'!$S:$S,0),1))</f>
      </c>
      <c r="BL30" s="4"/>
      <c r="BM30" s="50">
        <f t="shared" si="12"/>
      </c>
      <c r="BN30" s="63"/>
      <c r="BO30" s="17">
        <f>IF(ISNA(MATCH(CONCATENATE(BO$4,$A30),'Výsledková listina'!$S:$S,0)),"",INDEX('Výsledková listina'!$C:$C,MATCH(CONCATENATE(BO$4,$A30),'Výsledková listina'!$S:$S,0),1))</f>
      </c>
      <c r="BP30" s="52">
        <f>IF(ISNA(MATCH(CONCATENATE(BO$4,$A30),'Výsledková listina'!$S:$S,0)),"",INDEX('Výsledková listina'!$T:$T,MATCH(CONCATENATE(BO$4,$A30),'Výsledková listina'!$S:$S,0),1))</f>
      </c>
      <c r="BQ30" s="4"/>
      <c r="BR30" s="50">
        <f t="shared" si="13"/>
      </c>
      <c r="BS30" s="63"/>
      <c r="BT30" s="17">
        <f>IF(ISNA(MATCH(CONCATENATE(BT$4,$A30),'Výsledková listina'!$S:$S,0)),"",INDEX('Výsledková listina'!$C:$C,MATCH(CONCATENATE(BT$4,$A30),'Výsledková listina'!$S:$S,0),1))</f>
      </c>
      <c r="BU30" s="52">
        <f>IF(ISNA(MATCH(CONCATENATE(BT$4,$A30),'Výsledková listina'!$S:$S,0)),"",INDEX('Výsledková listina'!$T:$T,MATCH(CONCATENATE(BT$4,$A30),'Výsledková listina'!$S:$S,0),1))</f>
      </c>
      <c r="BV30" s="4"/>
      <c r="BW30" s="50">
        <f t="shared" si="14"/>
      </c>
      <c r="BX30" s="63"/>
    </row>
    <row r="31" spans="1:76" s="10" customFormat="1" ht="34.5" customHeight="1">
      <c r="A31" s="5">
        <v>26</v>
      </c>
      <c r="B31" s="17">
        <f>IF(ISNA(MATCH(CONCATENATE(B$4,$A31),'Výsledková listina'!$S:$S,0)),"",INDEX('Výsledková listina'!$C:$C,MATCH(CONCATENATE(B$4,$A31),'Výsledková listina'!$S:$S,0),1))</f>
      </c>
      <c r="C31" s="52">
        <f>IF(ISNA(MATCH(CONCATENATE(B$4,$A31),'Výsledková listina'!$S:$S,0)),"",INDEX('Výsledková listina'!$T:$T,MATCH(CONCATENATE(B$4,$A31),'Výsledková listina'!$S:$S,0),1))</f>
      </c>
      <c r="D31" s="4"/>
      <c r="E31" s="50">
        <f t="shared" si="0"/>
      </c>
      <c r="F31" s="63"/>
      <c r="G31" s="17">
        <f>IF(ISNA(MATCH(CONCATENATE(G$4,$A31),'Výsledková listina'!$S:$S,0)),"",INDEX('Výsledková listina'!$C:$C,MATCH(CONCATENATE(G$4,$A31),'Výsledková listina'!$S:$S,0),1))</f>
      </c>
      <c r="H31" s="52">
        <f>IF(ISNA(MATCH(CONCATENATE(G$4,$A31),'Výsledková listina'!$S:$S,0)),"",INDEX('Výsledková listina'!$T:$T,MATCH(CONCATENATE(G$4,$A31),'Výsledková listina'!$S:$S,0),1))</f>
      </c>
      <c r="I31" s="4"/>
      <c r="J31" s="50">
        <f t="shared" si="1"/>
      </c>
      <c r="K31" s="63"/>
      <c r="L31" s="17">
        <f>IF(ISNA(MATCH(CONCATENATE(L$4,$A31),'Výsledková listina'!$S:$S,0)),"",INDEX('Výsledková listina'!$C:$C,MATCH(CONCATENATE(L$4,$A31),'Výsledková listina'!$S:$S,0),1))</f>
      </c>
      <c r="M31" s="52">
        <f>IF(ISNA(MATCH(CONCATENATE(L$4,$A31),'Výsledková listina'!$S:$S,0)),"",INDEX('Výsledková listina'!$T:$T,MATCH(CONCATENATE(L$4,$A31),'Výsledková listina'!$S:$S,0),1))</f>
      </c>
      <c r="N31" s="4"/>
      <c r="O31" s="50">
        <f t="shared" si="2"/>
      </c>
      <c r="P31" s="63"/>
      <c r="Q31" s="17">
        <f>IF(ISNA(MATCH(CONCATENATE(Q$4,$A31),'Výsledková listina'!$S:$S,0)),"",INDEX('Výsledková listina'!$C:$C,MATCH(CONCATENATE(Q$4,$A31),'Výsledková listina'!$S:$S,0),1))</f>
      </c>
      <c r="R31" s="52">
        <f>IF(ISNA(MATCH(CONCATENATE(Q$4,$A31),'Výsledková listina'!$S:$S,0)),"",INDEX('Výsledková listina'!$T:$T,MATCH(CONCATENATE(Q$4,$A31),'Výsledková listina'!$S:$S,0),1))</f>
      </c>
      <c r="S31" s="4"/>
      <c r="T31" s="50">
        <f t="shared" si="3"/>
      </c>
      <c r="U31" s="63"/>
      <c r="V31" s="17">
        <f>IF(ISNA(MATCH(CONCATENATE(V$4,$A31),'Výsledková listina'!$S:$S,0)),"",INDEX('Výsledková listina'!$C:$C,MATCH(CONCATENATE(V$4,$A31),'Výsledková listina'!$S:$S,0),1))</f>
      </c>
      <c r="W31" s="52">
        <f>IF(ISNA(MATCH(CONCATENATE(V$4,$A31),'Výsledková listina'!$S:$S,0)),"",INDEX('Výsledková listina'!$T:$T,MATCH(CONCATENATE(V$4,$A31),'Výsledková listina'!$S:$S,0),1))</f>
      </c>
      <c r="X31" s="4"/>
      <c r="Y31" s="50">
        <f t="shared" si="4"/>
      </c>
      <c r="Z31" s="63"/>
      <c r="AA31" s="17">
        <f>IF(ISNA(MATCH(CONCATENATE(AA$4,$A31),'Výsledková listina'!$S:$S,0)),"",INDEX('Výsledková listina'!$C:$C,MATCH(CONCATENATE(AA$4,$A31),'Výsledková listina'!$S:$S,0),1))</f>
      </c>
      <c r="AB31" s="52">
        <f>IF(ISNA(MATCH(CONCATENATE(AA$4,$A31),'Výsledková listina'!$S:$S,0)),"",INDEX('Výsledková listina'!$T:$T,MATCH(CONCATENATE(AA$4,$A31),'Výsledková listina'!$S:$S,0),1))</f>
      </c>
      <c r="AC31" s="4"/>
      <c r="AD31" s="50">
        <f t="shared" si="5"/>
      </c>
      <c r="AE31" s="63"/>
      <c r="AF31" s="17">
        <f>IF(ISNA(MATCH(CONCATENATE(AF$4,$A31),'Výsledková listina'!$S:$S,0)),"",INDEX('Výsledková listina'!$C:$C,MATCH(CONCATENATE(AF$4,$A31),'Výsledková listina'!$S:$S,0),1))</f>
      </c>
      <c r="AG31" s="52">
        <f>IF(ISNA(MATCH(CONCATENATE(AF$4,$A31),'Výsledková listina'!$S:$S,0)),"",INDEX('Výsledková listina'!$T:$T,MATCH(CONCATENATE(AF$4,$A31),'Výsledková listina'!$S:$S,0),1))</f>
      </c>
      <c r="AH31" s="4"/>
      <c r="AI31" s="50">
        <f t="shared" si="6"/>
      </c>
      <c r="AJ31" s="63"/>
      <c r="AK31" s="17">
        <f>IF(ISNA(MATCH(CONCATENATE(AK$4,$A31),'Výsledková listina'!$S:$S,0)),"",INDEX('Výsledková listina'!$C:$C,MATCH(CONCATENATE(AK$4,$A31),'Výsledková listina'!$S:$S,0),1))</f>
      </c>
      <c r="AL31" s="52">
        <f>IF(ISNA(MATCH(CONCATENATE(AK$4,$A31),'Výsledková listina'!$S:$S,0)),"",INDEX('Výsledková listina'!$T:$T,MATCH(CONCATENATE(AK$4,$A31),'Výsledková listina'!$S:$S,0),1))</f>
      </c>
      <c r="AM31" s="4"/>
      <c r="AN31" s="50">
        <f t="shared" si="7"/>
      </c>
      <c r="AO31" s="63"/>
      <c r="AP31" s="17">
        <f>IF(ISNA(MATCH(CONCATENATE(AP$4,$A31),'Výsledková listina'!$S:$S,0)),"",INDEX('Výsledková listina'!$C:$C,MATCH(CONCATENATE(AP$4,$A31),'Výsledková listina'!$S:$S,0),1))</f>
      </c>
      <c r="AQ31" s="52">
        <f>IF(ISNA(MATCH(CONCATENATE(AP$4,$A31),'Výsledková listina'!$S:$S,0)),"",INDEX('Výsledková listina'!$T:$T,MATCH(CONCATENATE(AP$4,$A31),'Výsledková listina'!$S:$S,0),1))</f>
      </c>
      <c r="AR31" s="4"/>
      <c r="AS31" s="50">
        <f t="shared" si="8"/>
      </c>
      <c r="AT31" s="63"/>
      <c r="AU31" s="17">
        <f>IF(ISNA(MATCH(CONCATENATE(AU$4,$A31),'Výsledková listina'!$S:$S,0)),"",INDEX('Výsledková listina'!$C:$C,MATCH(CONCATENATE(AU$4,$A31),'Výsledková listina'!$S:$S,0),1))</f>
      </c>
      <c r="AV31" s="52">
        <f>IF(ISNA(MATCH(CONCATENATE(AU$4,$A31),'Výsledková listina'!$S:$S,0)),"",INDEX('Výsledková listina'!$T:$T,MATCH(CONCATENATE(AU$4,$A31),'Výsledková listina'!$S:$S,0),1))</f>
      </c>
      <c r="AW31" s="4"/>
      <c r="AX31" s="50">
        <f t="shared" si="9"/>
      </c>
      <c r="AY31" s="63"/>
      <c r="AZ31" s="17">
        <f>IF(ISNA(MATCH(CONCATENATE(AZ$4,$A31),'Výsledková listina'!$S:$S,0)),"",INDEX('Výsledková listina'!$C:$C,MATCH(CONCATENATE(AZ$4,$A31),'Výsledková listina'!$S:$S,0),1))</f>
      </c>
      <c r="BA31" s="52">
        <f>IF(ISNA(MATCH(CONCATENATE(AZ$4,$A31),'Výsledková listina'!$S:$S,0)),"",INDEX('Výsledková listina'!$T:$T,MATCH(CONCATENATE(AZ$4,$A31),'Výsledková listina'!$S:$S,0),1))</f>
      </c>
      <c r="BB31" s="4"/>
      <c r="BC31" s="50">
        <f t="shared" si="10"/>
      </c>
      <c r="BD31" s="63"/>
      <c r="BE31" s="17">
        <f>IF(ISNA(MATCH(CONCATENATE(BE$4,$A31),'Výsledková listina'!$S:$S,0)),"",INDEX('Výsledková listina'!$C:$C,MATCH(CONCATENATE(BE$4,$A31),'Výsledková listina'!$S:$S,0),1))</f>
      </c>
      <c r="BF31" s="52">
        <f>IF(ISNA(MATCH(CONCATENATE(BE$4,$A31),'Výsledková listina'!$S:$S,0)),"",INDEX('Výsledková listina'!$T:$T,MATCH(CONCATENATE(BE$4,$A31),'Výsledková listina'!$S:$S,0),1))</f>
      </c>
      <c r="BG31" s="4"/>
      <c r="BH31" s="50">
        <f t="shared" si="11"/>
      </c>
      <c r="BI31" s="63"/>
      <c r="BJ31" s="17">
        <f>IF(ISNA(MATCH(CONCATENATE(BJ$4,$A31),'Výsledková listina'!$S:$S,0)),"",INDEX('Výsledková listina'!$C:$C,MATCH(CONCATENATE(BJ$4,$A31),'Výsledková listina'!$S:$S,0),1))</f>
      </c>
      <c r="BK31" s="52">
        <f>IF(ISNA(MATCH(CONCATENATE(BJ$4,$A31),'Výsledková listina'!$S:$S,0)),"",INDEX('Výsledková listina'!$T:$T,MATCH(CONCATENATE(BJ$4,$A31),'Výsledková listina'!$S:$S,0),1))</f>
      </c>
      <c r="BL31" s="4"/>
      <c r="BM31" s="50">
        <f t="shared" si="12"/>
      </c>
      <c r="BN31" s="63"/>
      <c r="BO31" s="17">
        <f>IF(ISNA(MATCH(CONCATENATE(BO$4,$A31),'Výsledková listina'!$S:$S,0)),"",INDEX('Výsledková listina'!$C:$C,MATCH(CONCATENATE(BO$4,$A31),'Výsledková listina'!$S:$S,0),1))</f>
      </c>
      <c r="BP31" s="52">
        <f>IF(ISNA(MATCH(CONCATENATE(BO$4,$A31),'Výsledková listina'!$S:$S,0)),"",INDEX('Výsledková listina'!$T:$T,MATCH(CONCATENATE(BO$4,$A31),'Výsledková listina'!$S:$S,0),1))</f>
      </c>
      <c r="BQ31" s="4"/>
      <c r="BR31" s="50">
        <f t="shared" si="13"/>
      </c>
      <c r="BS31" s="63"/>
      <c r="BT31" s="17">
        <f>IF(ISNA(MATCH(CONCATENATE(BT$4,$A31),'Výsledková listina'!$S:$S,0)),"",INDEX('Výsledková listina'!$C:$C,MATCH(CONCATENATE(BT$4,$A31),'Výsledková listina'!$S:$S,0),1))</f>
      </c>
      <c r="BU31" s="52">
        <f>IF(ISNA(MATCH(CONCATENATE(BT$4,$A31),'Výsledková listina'!$S:$S,0)),"",INDEX('Výsledková listina'!$T:$T,MATCH(CONCATENATE(BT$4,$A31),'Výsledková listina'!$S:$S,0),1))</f>
      </c>
      <c r="BV31" s="4"/>
      <c r="BW31" s="50">
        <f t="shared" si="14"/>
      </c>
      <c r="BX31" s="63"/>
    </row>
    <row r="32" spans="1:76" s="10" customFormat="1" ht="34.5" customHeight="1">
      <c r="A32" s="5">
        <v>27</v>
      </c>
      <c r="B32" s="17">
        <f>IF(ISNA(MATCH(CONCATENATE(B$4,$A32),'Výsledková listina'!$S:$S,0)),"",INDEX('Výsledková listina'!$C:$C,MATCH(CONCATENATE(B$4,$A32),'Výsledková listina'!$S:$S,0),1))</f>
      </c>
      <c r="C32" s="52">
        <f>IF(ISNA(MATCH(CONCATENATE(B$4,$A32),'Výsledková listina'!$S:$S,0)),"",INDEX('Výsledková listina'!$T:$T,MATCH(CONCATENATE(B$4,$A32),'Výsledková listina'!$S:$S,0),1))</f>
      </c>
      <c r="D32" s="4"/>
      <c r="E32" s="50">
        <f t="shared" si="0"/>
      </c>
      <c r="F32" s="63"/>
      <c r="G32" s="17">
        <f>IF(ISNA(MATCH(CONCATENATE(G$4,$A32),'Výsledková listina'!$S:$S,0)),"",INDEX('Výsledková listina'!$C:$C,MATCH(CONCATENATE(G$4,$A32),'Výsledková listina'!$S:$S,0),1))</f>
      </c>
      <c r="H32" s="52">
        <f>IF(ISNA(MATCH(CONCATENATE(G$4,$A32),'Výsledková listina'!$S:$S,0)),"",INDEX('Výsledková listina'!$T:$T,MATCH(CONCATENATE(G$4,$A32),'Výsledková listina'!$S:$S,0),1))</f>
      </c>
      <c r="I32" s="4"/>
      <c r="J32" s="50">
        <f t="shared" si="1"/>
      </c>
      <c r="K32" s="63"/>
      <c r="L32" s="17">
        <f>IF(ISNA(MATCH(CONCATENATE(L$4,$A32),'Výsledková listina'!$S:$S,0)),"",INDEX('Výsledková listina'!$C:$C,MATCH(CONCATENATE(L$4,$A32),'Výsledková listina'!$S:$S,0),1))</f>
      </c>
      <c r="M32" s="52">
        <f>IF(ISNA(MATCH(CONCATENATE(L$4,$A32),'Výsledková listina'!$S:$S,0)),"",INDEX('Výsledková listina'!$T:$T,MATCH(CONCATENATE(L$4,$A32),'Výsledková listina'!$S:$S,0),1))</f>
      </c>
      <c r="N32" s="4"/>
      <c r="O32" s="50">
        <f t="shared" si="2"/>
      </c>
      <c r="P32" s="63"/>
      <c r="Q32" s="17">
        <f>IF(ISNA(MATCH(CONCATENATE(Q$4,$A32),'Výsledková listina'!$S:$S,0)),"",INDEX('Výsledková listina'!$C:$C,MATCH(CONCATENATE(Q$4,$A32),'Výsledková listina'!$S:$S,0),1))</f>
      </c>
      <c r="R32" s="52">
        <f>IF(ISNA(MATCH(CONCATENATE(Q$4,$A32),'Výsledková listina'!$S:$S,0)),"",INDEX('Výsledková listina'!$T:$T,MATCH(CONCATENATE(Q$4,$A32),'Výsledková listina'!$S:$S,0),1))</f>
      </c>
      <c r="S32" s="4"/>
      <c r="T32" s="50">
        <f t="shared" si="3"/>
      </c>
      <c r="U32" s="63"/>
      <c r="V32" s="17">
        <f>IF(ISNA(MATCH(CONCATENATE(V$4,$A32),'Výsledková listina'!$S:$S,0)),"",INDEX('Výsledková listina'!$C:$C,MATCH(CONCATENATE(V$4,$A32),'Výsledková listina'!$S:$S,0),1))</f>
      </c>
      <c r="W32" s="52">
        <f>IF(ISNA(MATCH(CONCATENATE(V$4,$A32),'Výsledková listina'!$S:$S,0)),"",INDEX('Výsledková listina'!$T:$T,MATCH(CONCATENATE(V$4,$A32),'Výsledková listina'!$S:$S,0),1))</f>
      </c>
      <c r="X32" s="4"/>
      <c r="Y32" s="50">
        <f t="shared" si="4"/>
      </c>
      <c r="Z32" s="63"/>
      <c r="AA32" s="17">
        <f>IF(ISNA(MATCH(CONCATENATE(AA$4,$A32),'Výsledková listina'!$S:$S,0)),"",INDEX('Výsledková listina'!$C:$C,MATCH(CONCATENATE(AA$4,$A32),'Výsledková listina'!$S:$S,0),1))</f>
      </c>
      <c r="AB32" s="52">
        <f>IF(ISNA(MATCH(CONCATENATE(AA$4,$A32),'Výsledková listina'!$S:$S,0)),"",INDEX('Výsledková listina'!$T:$T,MATCH(CONCATENATE(AA$4,$A32),'Výsledková listina'!$S:$S,0),1))</f>
      </c>
      <c r="AC32" s="4"/>
      <c r="AD32" s="50">
        <f t="shared" si="5"/>
      </c>
      <c r="AE32" s="63"/>
      <c r="AF32" s="17">
        <f>IF(ISNA(MATCH(CONCATENATE(AF$4,$A32),'Výsledková listina'!$S:$S,0)),"",INDEX('Výsledková listina'!$C:$C,MATCH(CONCATENATE(AF$4,$A32),'Výsledková listina'!$S:$S,0),1))</f>
      </c>
      <c r="AG32" s="52">
        <f>IF(ISNA(MATCH(CONCATENATE(AF$4,$A32),'Výsledková listina'!$S:$S,0)),"",INDEX('Výsledková listina'!$T:$T,MATCH(CONCATENATE(AF$4,$A32),'Výsledková listina'!$S:$S,0),1))</f>
      </c>
      <c r="AH32" s="4"/>
      <c r="AI32" s="50">
        <f t="shared" si="6"/>
      </c>
      <c r="AJ32" s="63"/>
      <c r="AK32" s="17">
        <f>IF(ISNA(MATCH(CONCATENATE(AK$4,$A32),'Výsledková listina'!$S:$S,0)),"",INDEX('Výsledková listina'!$C:$C,MATCH(CONCATENATE(AK$4,$A32),'Výsledková listina'!$S:$S,0),1))</f>
      </c>
      <c r="AL32" s="52">
        <f>IF(ISNA(MATCH(CONCATENATE(AK$4,$A32),'Výsledková listina'!$S:$S,0)),"",INDEX('Výsledková listina'!$T:$T,MATCH(CONCATENATE(AK$4,$A32),'Výsledková listina'!$S:$S,0),1))</f>
      </c>
      <c r="AM32" s="4"/>
      <c r="AN32" s="50">
        <f t="shared" si="7"/>
      </c>
      <c r="AO32" s="63"/>
      <c r="AP32" s="17">
        <f>IF(ISNA(MATCH(CONCATENATE(AP$4,$A32),'Výsledková listina'!$S:$S,0)),"",INDEX('Výsledková listina'!$C:$C,MATCH(CONCATENATE(AP$4,$A32),'Výsledková listina'!$S:$S,0),1))</f>
      </c>
      <c r="AQ32" s="52">
        <f>IF(ISNA(MATCH(CONCATENATE(AP$4,$A32),'Výsledková listina'!$S:$S,0)),"",INDEX('Výsledková listina'!$T:$T,MATCH(CONCATENATE(AP$4,$A32),'Výsledková listina'!$S:$S,0),1))</f>
      </c>
      <c r="AR32" s="4"/>
      <c r="AS32" s="50">
        <f t="shared" si="8"/>
      </c>
      <c r="AT32" s="63"/>
      <c r="AU32" s="17">
        <f>IF(ISNA(MATCH(CONCATENATE(AU$4,$A32),'Výsledková listina'!$S:$S,0)),"",INDEX('Výsledková listina'!$C:$C,MATCH(CONCATENATE(AU$4,$A32),'Výsledková listina'!$S:$S,0),1))</f>
      </c>
      <c r="AV32" s="52">
        <f>IF(ISNA(MATCH(CONCATENATE(AU$4,$A32),'Výsledková listina'!$S:$S,0)),"",INDEX('Výsledková listina'!$T:$T,MATCH(CONCATENATE(AU$4,$A32),'Výsledková listina'!$S:$S,0),1))</f>
      </c>
      <c r="AW32" s="4"/>
      <c r="AX32" s="50">
        <f t="shared" si="9"/>
      </c>
      <c r="AY32" s="63"/>
      <c r="AZ32" s="17">
        <f>IF(ISNA(MATCH(CONCATENATE(AZ$4,$A32),'Výsledková listina'!$S:$S,0)),"",INDEX('Výsledková listina'!$C:$C,MATCH(CONCATENATE(AZ$4,$A32),'Výsledková listina'!$S:$S,0),1))</f>
      </c>
      <c r="BA32" s="52">
        <f>IF(ISNA(MATCH(CONCATENATE(AZ$4,$A32),'Výsledková listina'!$S:$S,0)),"",INDEX('Výsledková listina'!$T:$T,MATCH(CONCATENATE(AZ$4,$A32),'Výsledková listina'!$S:$S,0),1))</f>
      </c>
      <c r="BB32" s="4"/>
      <c r="BC32" s="50">
        <f t="shared" si="10"/>
      </c>
      <c r="BD32" s="63"/>
      <c r="BE32" s="17">
        <f>IF(ISNA(MATCH(CONCATENATE(BE$4,$A32),'Výsledková listina'!$S:$S,0)),"",INDEX('Výsledková listina'!$C:$C,MATCH(CONCATENATE(BE$4,$A32),'Výsledková listina'!$S:$S,0),1))</f>
      </c>
      <c r="BF32" s="52">
        <f>IF(ISNA(MATCH(CONCATENATE(BE$4,$A32),'Výsledková listina'!$S:$S,0)),"",INDEX('Výsledková listina'!$T:$T,MATCH(CONCATENATE(BE$4,$A32),'Výsledková listina'!$S:$S,0),1))</f>
      </c>
      <c r="BG32" s="4"/>
      <c r="BH32" s="50">
        <f t="shared" si="11"/>
      </c>
      <c r="BI32" s="63"/>
      <c r="BJ32" s="17">
        <f>IF(ISNA(MATCH(CONCATENATE(BJ$4,$A32),'Výsledková listina'!$S:$S,0)),"",INDEX('Výsledková listina'!$C:$C,MATCH(CONCATENATE(BJ$4,$A32),'Výsledková listina'!$S:$S,0),1))</f>
      </c>
      <c r="BK32" s="52">
        <f>IF(ISNA(MATCH(CONCATENATE(BJ$4,$A32),'Výsledková listina'!$S:$S,0)),"",INDEX('Výsledková listina'!$T:$T,MATCH(CONCATENATE(BJ$4,$A32),'Výsledková listina'!$S:$S,0),1))</f>
      </c>
      <c r="BL32" s="4"/>
      <c r="BM32" s="50">
        <f t="shared" si="12"/>
      </c>
      <c r="BN32" s="63"/>
      <c r="BO32" s="17">
        <f>IF(ISNA(MATCH(CONCATENATE(BO$4,$A32),'Výsledková listina'!$S:$S,0)),"",INDEX('Výsledková listina'!$C:$C,MATCH(CONCATENATE(BO$4,$A32),'Výsledková listina'!$S:$S,0),1))</f>
      </c>
      <c r="BP32" s="52">
        <f>IF(ISNA(MATCH(CONCATENATE(BO$4,$A32),'Výsledková listina'!$S:$S,0)),"",INDEX('Výsledková listina'!$T:$T,MATCH(CONCATENATE(BO$4,$A32),'Výsledková listina'!$S:$S,0),1))</f>
      </c>
      <c r="BQ32" s="4"/>
      <c r="BR32" s="50">
        <f t="shared" si="13"/>
      </c>
      <c r="BS32" s="63"/>
      <c r="BT32" s="17">
        <f>IF(ISNA(MATCH(CONCATENATE(BT$4,$A32),'Výsledková listina'!$S:$S,0)),"",INDEX('Výsledková listina'!$C:$C,MATCH(CONCATENATE(BT$4,$A32),'Výsledková listina'!$S:$S,0),1))</f>
      </c>
      <c r="BU32" s="52">
        <f>IF(ISNA(MATCH(CONCATENATE(BT$4,$A32),'Výsledková listina'!$S:$S,0)),"",INDEX('Výsledková listina'!$T:$T,MATCH(CONCATENATE(BT$4,$A32),'Výsledková listina'!$S:$S,0),1))</f>
      </c>
      <c r="BV32" s="4"/>
      <c r="BW32" s="50">
        <f t="shared" si="14"/>
      </c>
      <c r="BX32" s="63"/>
    </row>
    <row r="33" spans="1:76" s="10" customFormat="1" ht="34.5" customHeight="1">
      <c r="A33" s="5">
        <v>28</v>
      </c>
      <c r="B33" s="17">
        <f>IF(ISNA(MATCH(CONCATENATE(B$4,$A33),'Výsledková listina'!$S:$S,0)),"",INDEX('Výsledková listina'!$C:$C,MATCH(CONCATENATE(B$4,$A33),'Výsledková listina'!$S:$S,0),1))</f>
      </c>
      <c r="C33" s="52">
        <f>IF(ISNA(MATCH(CONCATENATE(B$4,$A33),'Výsledková listina'!$S:$S,0)),"",INDEX('Výsledková listina'!$T:$T,MATCH(CONCATENATE(B$4,$A33),'Výsledková listina'!$S:$S,0),1))</f>
      </c>
      <c r="D33" s="4"/>
      <c r="E33" s="50">
        <f t="shared" si="0"/>
      </c>
      <c r="F33" s="63"/>
      <c r="G33" s="17">
        <f>IF(ISNA(MATCH(CONCATENATE(G$4,$A33),'Výsledková listina'!$S:$S,0)),"",INDEX('Výsledková listina'!$C:$C,MATCH(CONCATENATE(G$4,$A33),'Výsledková listina'!$S:$S,0),1))</f>
      </c>
      <c r="H33" s="52">
        <f>IF(ISNA(MATCH(CONCATENATE(G$4,$A33),'Výsledková listina'!$S:$S,0)),"",INDEX('Výsledková listina'!$T:$T,MATCH(CONCATENATE(G$4,$A33),'Výsledková listina'!$S:$S,0),1))</f>
      </c>
      <c r="I33" s="4"/>
      <c r="J33" s="50">
        <f t="shared" si="1"/>
      </c>
      <c r="K33" s="63"/>
      <c r="L33" s="17">
        <f>IF(ISNA(MATCH(CONCATENATE(L$4,$A33),'Výsledková listina'!$S:$S,0)),"",INDEX('Výsledková listina'!$C:$C,MATCH(CONCATENATE(L$4,$A33),'Výsledková listina'!$S:$S,0),1))</f>
      </c>
      <c r="M33" s="52">
        <f>IF(ISNA(MATCH(CONCATENATE(L$4,$A33),'Výsledková listina'!$S:$S,0)),"",INDEX('Výsledková listina'!$T:$T,MATCH(CONCATENATE(L$4,$A33),'Výsledková listina'!$S:$S,0),1))</f>
      </c>
      <c r="N33" s="4"/>
      <c r="O33" s="50">
        <f t="shared" si="2"/>
      </c>
      <c r="P33" s="63"/>
      <c r="Q33" s="17">
        <f>IF(ISNA(MATCH(CONCATENATE(Q$4,$A33),'Výsledková listina'!$S:$S,0)),"",INDEX('Výsledková listina'!$C:$C,MATCH(CONCATENATE(Q$4,$A33),'Výsledková listina'!$S:$S,0),1))</f>
      </c>
      <c r="R33" s="52">
        <f>IF(ISNA(MATCH(CONCATENATE(Q$4,$A33),'Výsledková listina'!$S:$S,0)),"",INDEX('Výsledková listina'!$T:$T,MATCH(CONCATENATE(Q$4,$A33),'Výsledková listina'!$S:$S,0),1))</f>
      </c>
      <c r="S33" s="4"/>
      <c r="T33" s="50">
        <f t="shared" si="3"/>
      </c>
      <c r="U33" s="63"/>
      <c r="V33" s="17">
        <f>IF(ISNA(MATCH(CONCATENATE(V$4,$A33),'Výsledková listina'!$S:$S,0)),"",INDEX('Výsledková listina'!$C:$C,MATCH(CONCATENATE(V$4,$A33),'Výsledková listina'!$S:$S,0),1))</f>
      </c>
      <c r="W33" s="52">
        <f>IF(ISNA(MATCH(CONCATENATE(V$4,$A33),'Výsledková listina'!$S:$S,0)),"",INDEX('Výsledková listina'!$T:$T,MATCH(CONCATENATE(V$4,$A33),'Výsledková listina'!$S:$S,0),1))</f>
      </c>
      <c r="X33" s="4"/>
      <c r="Y33" s="50">
        <f t="shared" si="4"/>
      </c>
      <c r="Z33" s="63"/>
      <c r="AA33" s="17">
        <f>IF(ISNA(MATCH(CONCATENATE(AA$4,$A33),'Výsledková listina'!$S:$S,0)),"",INDEX('Výsledková listina'!$C:$C,MATCH(CONCATENATE(AA$4,$A33),'Výsledková listina'!$S:$S,0),1))</f>
      </c>
      <c r="AB33" s="52">
        <f>IF(ISNA(MATCH(CONCATENATE(AA$4,$A33),'Výsledková listina'!$S:$S,0)),"",INDEX('Výsledková listina'!$T:$T,MATCH(CONCATENATE(AA$4,$A33),'Výsledková listina'!$S:$S,0),1))</f>
      </c>
      <c r="AC33" s="4"/>
      <c r="AD33" s="50">
        <f t="shared" si="5"/>
      </c>
      <c r="AE33" s="63"/>
      <c r="AF33" s="17">
        <f>IF(ISNA(MATCH(CONCATENATE(AF$4,$A33),'Výsledková listina'!$S:$S,0)),"",INDEX('Výsledková listina'!$C:$C,MATCH(CONCATENATE(AF$4,$A33),'Výsledková listina'!$S:$S,0),1))</f>
      </c>
      <c r="AG33" s="52">
        <f>IF(ISNA(MATCH(CONCATENATE(AF$4,$A33),'Výsledková listina'!$S:$S,0)),"",INDEX('Výsledková listina'!$T:$T,MATCH(CONCATENATE(AF$4,$A33),'Výsledková listina'!$S:$S,0),1))</f>
      </c>
      <c r="AH33" s="4"/>
      <c r="AI33" s="50">
        <f t="shared" si="6"/>
      </c>
      <c r="AJ33" s="63"/>
      <c r="AK33" s="17">
        <f>IF(ISNA(MATCH(CONCATENATE(AK$4,$A33),'Výsledková listina'!$S:$S,0)),"",INDEX('Výsledková listina'!$C:$C,MATCH(CONCATENATE(AK$4,$A33),'Výsledková listina'!$S:$S,0),1))</f>
      </c>
      <c r="AL33" s="52">
        <f>IF(ISNA(MATCH(CONCATENATE(AK$4,$A33),'Výsledková listina'!$S:$S,0)),"",INDEX('Výsledková listina'!$T:$T,MATCH(CONCATENATE(AK$4,$A33),'Výsledková listina'!$S:$S,0),1))</f>
      </c>
      <c r="AM33" s="4"/>
      <c r="AN33" s="50">
        <f t="shared" si="7"/>
      </c>
      <c r="AO33" s="63"/>
      <c r="AP33" s="17">
        <f>IF(ISNA(MATCH(CONCATENATE(AP$4,$A33),'Výsledková listina'!$S:$S,0)),"",INDEX('Výsledková listina'!$C:$C,MATCH(CONCATENATE(AP$4,$A33),'Výsledková listina'!$S:$S,0),1))</f>
      </c>
      <c r="AQ33" s="52">
        <f>IF(ISNA(MATCH(CONCATENATE(AP$4,$A33),'Výsledková listina'!$S:$S,0)),"",INDEX('Výsledková listina'!$T:$T,MATCH(CONCATENATE(AP$4,$A33),'Výsledková listina'!$S:$S,0),1))</f>
      </c>
      <c r="AR33" s="4"/>
      <c r="AS33" s="50">
        <f t="shared" si="8"/>
      </c>
      <c r="AT33" s="63"/>
      <c r="AU33" s="17">
        <f>IF(ISNA(MATCH(CONCATENATE(AU$4,$A33),'Výsledková listina'!$S:$S,0)),"",INDEX('Výsledková listina'!$C:$C,MATCH(CONCATENATE(AU$4,$A33),'Výsledková listina'!$S:$S,0),1))</f>
      </c>
      <c r="AV33" s="52">
        <f>IF(ISNA(MATCH(CONCATENATE(AU$4,$A33),'Výsledková listina'!$S:$S,0)),"",INDEX('Výsledková listina'!$T:$T,MATCH(CONCATENATE(AU$4,$A33),'Výsledková listina'!$S:$S,0),1))</f>
      </c>
      <c r="AW33" s="4"/>
      <c r="AX33" s="50">
        <f t="shared" si="9"/>
      </c>
      <c r="AY33" s="63"/>
      <c r="AZ33" s="17">
        <f>IF(ISNA(MATCH(CONCATENATE(AZ$4,$A33),'Výsledková listina'!$S:$S,0)),"",INDEX('Výsledková listina'!$C:$C,MATCH(CONCATENATE(AZ$4,$A33),'Výsledková listina'!$S:$S,0),1))</f>
      </c>
      <c r="BA33" s="52">
        <f>IF(ISNA(MATCH(CONCATENATE(AZ$4,$A33),'Výsledková listina'!$S:$S,0)),"",INDEX('Výsledková listina'!$T:$T,MATCH(CONCATENATE(AZ$4,$A33),'Výsledková listina'!$S:$S,0),1))</f>
      </c>
      <c r="BB33" s="4"/>
      <c r="BC33" s="50">
        <f t="shared" si="10"/>
      </c>
      <c r="BD33" s="63"/>
      <c r="BE33" s="17">
        <f>IF(ISNA(MATCH(CONCATENATE(BE$4,$A33),'Výsledková listina'!$S:$S,0)),"",INDEX('Výsledková listina'!$C:$C,MATCH(CONCATENATE(BE$4,$A33),'Výsledková listina'!$S:$S,0),1))</f>
      </c>
      <c r="BF33" s="52">
        <f>IF(ISNA(MATCH(CONCATENATE(BE$4,$A33),'Výsledková listina'!$S:$S,0)),"",INDEX('Výsledková listina'!$T:$T,MATCH(CONCATENATE(BE$4,$A33),'Výsledková listina'!$S:$S,0),1))</f>
      </c>
      <c r="BG33" s="4"/>
      <c r="BH33" s="50">
        <f t="shared" si="11"/>
      </c>
      <c r="BI33" s="63"/>
      <c r="BJ33" s="17">
        <f>IF(ISNA(MATCH(CONCATENATE(BJ$4,$A33),'Výsledková listina'!$S:$S,0)),"",INDEX('Výsledková listina'!$C:$C,MATCH(CONCATENATE(BJ$4,$A33),'Výsledková listina'!$S:$S,0),1))</f>
      </c>
      <c r="BK33" s="52">
        <f>IF(ISNA(MATCH(CONCATENATE(BJ$4,$A33),'Výsledková listina'!$S:$S,0)),"",INDEX('Výsledková listina'!$T:$T,MATCH(CONCATENATE(BJ$4,$A33),'Výsledková listina'!$S:$S,0),1))</f>
      </c>
      <c r="BL33" s="4"/>
      <c r="BM33" s="50">
        <f t="shared" si="12"/>
      </c>
      <c r="BN33" s="63"/>
      <c r="BO33" s="17">
        <f>IF(ISNA(MATCH(CONCATENATE(BO$4,$A33),'Výsledková listina'!$S:$S,0)),"",INDEX('Výsledková listina'!$C:$C,MATCH(CONCATENATE(BO$4,$A33),'Výsledková listina'!$S:$S,0),1))</f>
      </c>
      <c r="BP33" s="52">
        <f>IF(ISNA(MATCH(CONCATENATE(BO$4,$A33),'Výsledková listina'!$S:$S,0)),"",INDEX('Výsledková listina'!$T:$T,MATCH(CONCATENATE(BO$4,$A33),'Výsledková listina'!$S:$S,0),1))</f>
      </c>
      <c r="BQ33" s="4"/>
      <c r="BR33" s="50">
        <f t="shared" si="13"/>
      </c>
      <c r="BS33" s="63"/>
      <c r="BT33" s="17">
        <f>IF(ISNA(MATCH(CONCATENATE(BT$4,$A33),'Výsledková listina'!$S:$S,0)),"",INDEX('Výsledková listina'!$C:$C,MATCH(CONCATENATE(BT$4,$A33),'Výsledková listina'!$S:$S,0),1))</f>
      </c>
      <c r="BU33" s="52">
        <f>IF(ISNA(MATCH(CONCATENATE(BT$4,$A33),'Výsledková listina'!$S:$S,0)),"",INDEX('Výsledková listina'!$T:$T,MATCH(CONCATENATE(BT$4,$A33),'Výsledková listina'!$S:$S,0),1))</f>
      </c>
      <c r="BV33" s="4"/>
      <c r="BW33" s="50">
        <f t="shared" si="14"/>
      </c>
      <c r="BX33" s="63"/>
    </row>
    <row r="34" spans="1:76" s="10" customFormat="1" ht="34.5" customHeight="1">
      <c r="A34" s="5">
        <v>29</v>
      </c>
      <c r="B34" s="17">
        <f>IF(ISNA(MATCH(CONCATENATE(B$4,$A34),'Výsledková listina'!$S:$S,0)),"",INDEX('Výsledková listina'!$C:$C,MATCH(CONCATENATE(B$4,$A34),'Výsledková listina'!$S:$S,0),1))</f>
      </c>
      <c r="C34" s="52">
        <f>IF(ISNA(MATCH(CONCATENATE(B$4,$A34),'Výsledková listina'!$S:$S,0)),"",INDEX('Výsledková listina'!$T:$T,MATCH(CONCATENATE(B$4,$A34),'Výsledková listina'!$S:$S,0),1))</f>
      </c>
      <c r="D34" s="4"/>
      <c r="E34" s="50">
        <f t="shared" si="0"/>
      </c>
      <c r="F34" s="63"/>
      <c r="G34" s="17">
        <f>IF(ISNA(MATCH(CONCATENATE(G$4,$A34),'Výsledková listina'!$S:$S,0)),"",INDEX('Výsledková listina'!$C:$C,MATCH(CONCATENATE(G$4,$A34),'Výsledková listina'!$S:$S,0),1))</f>
      </c>
      <c r="H34" s="52">
        <f>IF(ISNA(MATCH(CONCATENATE(G$4,$A34),'Výsledková listina'!$S:$S,0)),"",INDEX('Výsledková listina'!$T:$T,MATCH(CONCATENATE(G$4,$A34),'Výsledková listina'!$S:$S,0),1))</f>
      </c>
      <c r="I34" s="4"/>
      <c r="J34" s="50">
        <f t="shared" si="1"/>
      </c>
      <c r="K34" s="63"/>
      <c r="L34" s="17">
        <f>IF(ISNA(MATCH(CONCATENATE(L$4,$A34),'Výsledková listina'!$S:$S,0)),"",INDEX('Výsledková listina'!$C:$C,MATCH(CONCATENATE(L$4,$A34),'Výsledková listina'!$S:$S,0),1))</f>
      </c>
      <c r="M34" s="52">
        <f>IF(ISNA(MATCH(CONCATENATE(L$4,$A34),'Výsledková listina'!$S:$S,0)),"",INDEX('Výsledková listina'!$T:$T,MATCH(CONCATENATE(L$4,$A34),'Výsledková listina'!$S:$S,0),1))</f>
      </c>
      <c r="N34" s="4"/>
      <c r="O34" s="50">
        <f t="shared" si="2"/>
      </c>
      <c r="P34" s="63"/>
      <c r="Q34" s="17">
        <f>IF(ISNA(MATCH(CONCATENATE(Q$4,$A34),'Výsledková listina'!$S:$S,0)),"",INDEX('Výsledková listina'!$C:$C,MATCH(CONCATENATE(Q$4,$A34),'Výsledková listina'!$S:$S,0),1))</f>
      </c>
      <c r="R34" s="52">
        <f>IF(ISNA(MATCH(CONCATENATE(Q$4,$A34),'Výsledková listina'!$S:$S,0)),"",INDEX('Výsledková listina'!$T:$T,MATCH(CONCATENATE(Q$4,$A34),'Výsledková listina'!$S:$S,0),1))</f>
      </c>
      <c r="S34" s="4"/>
      <c r="T34" s="50">
        <f t="shared" si="3"/>
      </c>
      <c r="U34" s="63"/>
      <c r="V34" s="17">
        <f>IF(ISNA(MATCH(CONCATENATE(V$4,$A34),'Výsledková listina'!$S:$S,0)),"",INDEX('Výsledková listina'!$C:$C,MATCH(CONCATENATE(V$4,$A34),'Výsledková listina'!$S:$S,0),1))</f>
      </c>
      <c r="W34" s="52">
        <f>IF(ISNA(MATCH(CONCATENATE(V$4,$A34),'Výsledková listina'!$S:$S,0)),"",INDEX('Výsledková listina'!$T:$T,MATCH(CONCATENATE(V$4,$A34),'Výsledková listina'!$S:$S,0),1))</f>
      </c>
      <c r="X34" s="4"/>
      <c r="Y34" s="50">
        <f t="shared" si="4"/>
      </c>
      <c r="Z34" s="63"/>
      <c r="AA34" s="17">
        <f>IF(ISNA(MATCH(CONCATENATE(AA$4,$A34),'Výsledková listina'!$S:$S,0)),"",INDEX('Výsledková listina'!$C:$C,MATCH(CONCATENATE(AA$4,$A34),'Výsledková listina'!$S:$S,0),1))</f>
      </c>
      <c r="AB34" s="52">
        <f>IF(ISNA(MATCH(CONCATENATE(AA$4,$A34),'Výsledková listina'!$S:$S,0)),"",INDEX('Výsledková listina'!$T:$T,MATCH(CONCATENATE(AA$4,$A34),'Výsledková listina'!$S:$S,0),1))</f>
      </c>
      <c r="AC34" s="4"/>
      <c r="AD34" s="50">
        <f t="shared" si="5"/>
      </c>
      <c r="AE34" s="63"/>
      <c r="AF34" s="17">
        <f>IF(ISNA(MATCH(CONCATENATE(AF$4,$A34),'Výsledková listina'!$S:$S,0)),"",INDEX('Výsledková listina'!$C:$C,MATCH(CONCATENATE(AF$4,$A34),'Výsledková listina'!$S:$S,0),1))</f>
      </c>
      <c r="AG34" s="52">
        <f>IF(ISNA(MATCH(CONCATENATE(AF$4,$A34),'Výsledková listina'!$S:$S,0)),"",INDEX('Výsledková listina'!$T:$T,MATCH(CONCATENATE(AF$4,$A34),'Výsledková listina'!$S:$S,0),1))</f>
      </c>
      <c r="AH34" s="4"/>
      <c r="AI34" s="50">
        <f t="shared" si="6"/>
      </c>
      <c r="AJ34" s="63"/>
      <c r="AK34" s="17">
        <f>IF(ISNA(MATCH(CONCATENATE(AK$4,$A34),'Výsledková listina'!$S:$S,0)),"",INDEX('Výsledková listina'!$C:$C,MATCH(CONCATENATE(AK$4,$A34),'Výsledková listina'!$S:$S,0),1))</f>
      </c>
      <c r="AL34" s="52">
        <f>IF(ISNA(MATCH(CONCATENATE(AK$4,$A34),'Výsledková listina'!$S:$S,0)),"",INDEX('Výsledková listina'!$T:$T,MATCH(CONCATENATE(AK$4,$A34),'Výsledková listina'!$S:$S,0),1))</f>
      </c>
      <c r="AM34" s="4"/>
      <c r="AN34" s="50">
        <f t="shared" si="7"/>
      </c>
      <c r="AO34" s="63"/>
      <c r="AP34" s="17">
        <f>IF(ISNA(MATCH(CONCATENATE(AP$4,$A34),'Výsledková listina'!$S:$S,0)),"",INDEX('Výsledková listina'!$C:$C,MATCH(CONCATENATE(AP$4,$A34),'Výsledková listina'!$S:$S,0),1))</f>
      </c>
      <c r="AQ34" s="52">
        <f>IF(ISNA(MATCH(CONCATENATE(AP$4,$A34),'Výsledková listina'!$S:$S,0)),"",INDEX('Výsledková listina'!$T:$T,MATCH(CONCATENATE(AP$4,$A34),'Výsledková listina'!$S:$S,0),1))</f>
      </c>
      <c r="AR34" s="4"/>
      <c r="AS34" s="50">
        <f t="shared" si="8"/>
      </c>
      <c r="AT34" s="63"/>
      <c r="AU34" s="17">
        <f>IF(ISNA(MATCH(CONCATENATE(AU$4,$A34),'Výsledková listina'!$S:$S,0)),"",INDEX('Výsledková listina'!$C:$C,MATCH(CONCATENATE(AU$4,$A34),'Výsledková listina'!$S:$S,0),1))</f>
      </c>
      <c r="AV34" s="52">
        <f>IF(ISNA(MATCH(CONCATENATE(AU$4,$A34),'Výsledková listina'!$S:$S,0)),"",INDEX('Výsledková listina'!$T:$T,MATCH(CONCATENATE(AU$4,$A34),'Výsledková listina'!$S:$S,0),1))</f>
      </c>
      <c r="AW34" s="4"/>
      <c r="AX34" s="50">
        <f t="shared" si="9"/>
      </c>
      <c r="AY34" s="63"/>
      <c r="AZ34" s="17">
        <f>IF(ISNA(MATCH(CONCATENATE(AZ$4,$A34),'Výsledková listina'!$S:$S,0)),"",INDEX('Výsledková listina'!$C:$C,MATCH(CONCATENATE(AZ$4,$A34),'Výsledková listina'!$S:$S,0),1))</f>
      </c>
      <c r="BA34" s="52">
        <f>IF(ISNA(MATCH(CONCATENATE(AZ$4,$A34),'Výsledková listina'!$S:$S,0)),"",INDEX('Výsledková listina'!$T:$T,MATCH(CONCATENATE(AZ$4,$A34),'Výsledková listina'!$S:$S,0),1))</f>
      </c>
      <c r="BB34" s="4"/>
      <c r="BC34" s="50">
        <f t="shared" si="10"/>
      </c>
      <c r="BD34" s="63"/>
      <c r="BE34" s="17">
        <f>IF(ISNA(MATCH(CONCATENATE(BE$4,$A34),'Výsledková listina'!$S:$S,0)),"",INDEX('Výsledková listina'!$C:$C,MATCH(CONCATENATE(BE$4,$A34),'Výsledková listina'!$S:$S,0),1))</f>
      </c>
      <c r="BF34" s="52">
        <f>IF(ISNA(MATCH(CONCATENATE(BE$4,$A34),'Výsledková listina'!$S:$S,0)),"",INDEX('Výsledková listina'!$T:$T,MATCH(CONCATENATE(BE$4,$A34),'Výsledková listina'!$S:$S,0),1))</f>
      </c>
      <c r="BG34" s="4"/>
      <c r="BH34" s="50">
        <f t="shared" si="11"/>
      </c>
      <c r="BI34" s="63"/>
      <c r="BJ34" s="17">
        <f>IF(ISNA(MATCH(CONCATENATE(BJ$4,$A34),'Výsledková listina'!$S:$S,0)),"",INDEX('Výsledková listina'!$C:$C,MATCH(CONCATENATE(BJ$4,$A34),'Výsledková listina'!$S:$S,0),1))</f>
      </c>
      <c r="BK34" s="52">
        <f>IF(ISNA(MATCH(CONCATENATE(BJ$4,$A34),'Výsledková listina'!$S:$S,0)),"",INDEX('Výsledková listina'!$T:$T,MATCH(CONCATENATE(BJ$4,$A34),'Výsledková listina'!$S:$S,0),1))</f>
      </c>
      <c r="BL34" s="4"/>
      <c r="BM34" s="50">
        <f t="shared" si="12"/>
      </c>
      <c r="BN34" s="63"/>
      <c r="BO34" s="17">
        <f>IF(ISNA(MATCH(CONCATENATE(BO$4,$A34),'Výsledková listina'!$S:$S,0)),"",INDEX('Výsledková listina'!$C:$C,MATCH(CONCATENATE(BO$4,$A34),'Výsledková listina'!$S:$S,0),1))</f>
      </c>
      <c r="BP34" s="52">
        <f>IF(ISNA(MATCH(CONCATENATE(BO$4,$A34),'Výsledková listina'!$S:$S,0)),"",INDEX('Výsledková listina'!$T:$T,MATCH(CONCATENATE(BO$4,$A34),'Výsledková listina'!$S:$S,0),1))</f>
      </c>
      <c r="BQ34" s="4"/>
      <c r="BR34" s="50">
        <f t="shared" si="13"/>
      </c>
      <c r="BS34" s="63"/>
      <c r="BT34" s="17">
        <f>IF(ISNA(MATCH(CONCATENATE(BT$4,$A34),'Výsledková listina'!$S:$S,0)),"",INDEX('Výsledková listina'!$C:$C,MATCH(CONCATENATE(BT$4,$A34),'Výsledková listina'!$S:$S,0),1))</f>
      </c>
      <c r="BU34" s="52">
        <f>IF(ISNA(MATCH(CONCATENATE(BT$4,$A34),'Výsledková listina'!$S:$S,0)),"",INDEX('Výsledková listina'!$T:$T,MATCH(CONCATENATE(BT$4,$A34),'Výsledková listina'!$S:$S,0),1))</f>
      </c>
      <c r="BV34" s="4"/>
      <c r="BW34" s="50">
        <f t="shared" si="14"/>
      </c>
      <c r="BX34" s="63"/>
    </row>
    <row r="35" spans="1:76" s="10" customFormat="1" ht="34.5" customHeight="1" thickBot="1">
      <c r="A35" s="6">
        <v>30</v>
      </c>
      <c r="B35" s="18">
        <f>IF(ISNA(MATCH(CONCATENATE(B$4,$A35),'Výsledková listina'!$S:$S,0)),"",INDEX('Výsledková listina'!$C:$C,MATCH(CONCATENATE(B$4,$A35),'Výsledková listina'!$S:$S,0),1))</f>
      </c>
      <c r="C35" s="53">
        <f>IF(ISNA(MATCH(CONCATENATE(B$4,$A35),'Výsledková listina'!$S:$S,0)),"",INDEX('Výsledková listina'!$T:$T,MATCH(CONCATENATE(B$4,$A35),'Výsledková listina'!$S:$S,0),1))</f>
      </c>
      <c r="D35" s="7"/>
      <c r="E35" s="51">
        <f t="shared" si="0"/>
      </c>
      <c r="F35" s="64"/>
      <c r="G35" s="18">
        <f>IF(ISNA(MATCH(CONCATENATE(G$4,$A35),'Výsledková listina'!$S:$S,0)),"",INDEX('Výsledková listina'!$C:$C,MATCH(CONCATENATE(G$4,$A35),'Výsledková listina'!$S:$S,0),1))</f>
      </c>
      <c r="H35" s="53">
        <f>IF(ISNA(MATCH(CONCATENATE(G$4,$A35),'Výsledková listina'!$S:$S,0)),"",INDEX('Výsledková listina'!$T:$T,MATCH(CONCATENATE(G$4,$A35),'Výsledková listina'!$S:$S,0),1))</f>
      </c>
      <c r="I35" s="7"/>
      <c r="J35" s="51">
        <f t="shared" si="1"/>
      </c>
      <c r="K35" s="64"/>
      <c r="L35" s="18">
        <f>IF(ISNA(MATCH(CONCATENATE(L$4,$A35),'Výsledková listina'!$S:$S,0)),"",INDEX('Výsledková listina'!$C:$C,MATCH(CONCATENATE(L$4,$A35),'Výsledková listina'!$S:$S,0),1))</f>
      </c>
      <c r="M35" s="53">
        <f>IF(ISNA(MATCH(CONCATENATE(L$4,$A35),'Výsledková listina'!$S:$S,0)),"",INDEX('Výsledková listina'!$T:$T,MATCH(CONCATENATE(L$4,$A35),'Výsledková listina'!$S:$S,0),1))</f>
      </c>
      <c r="N35" s="7"/>
      <c r="O35" s="51">
        <f t="shared" si="2"/>
      </c>
      <c r="P35" s="64"/>
      <c r="Q35" s="18">
        <f>IF(ISNA(MATCH(CONCATENATE(Q$4,$A35),'Výsledková listina'!$S:$S,0)),"",INDEX('Výsledková listina'!$C:$C,MATCH(CONCATENATE(Q$4,$A35),'Výsledková listina'!$S:$S,0),1))</f>
      </c>
      <c r="R35" s="53">
        <f>IF(ISNA(MATCH(CONCATENATE(Q$4,$A35),'Výsledková listina'!$S:$S,0)),"",INDEX('Výsledková listina'!$T:$T,MATCH(CONCATENATE(Q$4,$A35),'Výsledková listina'!$S:$S,0),1))</f>
      </c>
      <c r="S35" s="7"/>
      <c r="T35" s="51">
        <f t="shared" si="3"/>
      </c>
      <c r="U35" s="64"/>
      <c r="V35" s="18">
        <f>IF(ISNA(MATCH(CONCATENATE(V$4,$A35),'Výsledková listina'!$S:$S,0)),"",INDEX('Výsledková listina'!$C:$C,MATCH(CONCATENATE(V$4,$A35),'Výsledková listina'!$S:$S,0),1))</f>
      </c>
      <c r="W35" s="53">
        <f>IF(ISNA(MATCH(CONCATENATE(V$4,$A35),'Výsledková listina'!$S:$S,0)),"",INDEX('Výsledková listina'!$T:$T,MATCH(CONCATENATE(V$4,$A35),'Výsledková listina'!$S:$S,0),1))</f>
      </c>
      <c r="X35" s="7"/>
      <c r="Y35" s="51">
        <f t="shared" si="4"/>
      </c>
      <c r="Z35" s="64"/>
      <c r="AA35" s="18">
        <f>IF(ISNA(MATCH(CONCATENATE(AA$4,$A35),'Výsledková listina'!$S:$S,0)),"",INDEX('Výsledková listina'!$C:$C,MATCH(CONCATENATE(AA$4,$A35),'Výsledková listina'!$S:$S,0),1))</f>
      </c>
      <c r="AB35" s="53">
        <f>IF(ISNA(MATCH(CONCATENATE(AA$4,$A35),'Výsledková listina'!$S:$S,0)),"",INDEX('Výsledková listina'!$T:$T,MATCH(CONCATENATE(AA$4,$A35),'Výsledková listina'!$S:$S,0),1))</f>
      </c>
      <c r="AC35" s="7"/>
      <c r="AD35" s="51">
        <f t="shared" si="5"/>
      </c>
      <c r="AE35" s="64"/>
      <c r="AF35" s="18">
        <f>IF(ISNA(MATCH(CONCATENATE(AF$4,$A35),'Výsledková listina'!$S:$S,0)),"",INDEX('Výsledková listina'!$C:$C,MATCH(CONCATENATE(AF$4,$A35),'Výsledková listina'!$S:$S,0),1))</f>
      </c>
      <c r="AG35" s="53">
        <f>IF(ISNA(MATCH(CONCATENATE(AF$4,$A35),'Výsledková listina'!$S:$S,0)),"",INDEX('Výsledková listina'!$T:$T,MATCH(CONCATENATE(AF$4,$A35),'Výsledková listina'!$S:$S,0),1))</f>
      </c>
      <c r="AH35" s="7"/>
      <c r="AI35" s="51">
        <f t="shared" si="6"/>
      </c>
      <c r="AJ35" s="64"/>
      <c r="AK35" s="18">
        <f>IF(ISNA(MATCH(CONCATENATE(AK$4,$A35),'Výsledková listina'!$S:$S,0)),"",INDEX('Výsledková listina'!$C:$C,MATCH(CONCATENATE(AK$4,$A35),'Výsledková listina'!$S:$S,0),1))</f>
      </c>
      <c r="AL35" s="53">
        <f>IF(ISNA(MATCH(CONCATENATE(AK$4,$A35),'Výsledková listina'!$S:$S,0)),"",INDEX('Výsledková listina'!$T:$T,MATCH(CONCATENATE(AK$4,$A35),'Výsledková listina'!$S:$S,0),1))</f>
      </c>
      <c r="AM35" s="7"/>
      <c r="AN35" s="51">
        <f t="shared" si="7"/>
      </c>
      <c r="AO35" s="64"/>
      <c r="AP35" s="18">
        <f>IF(ISNA(MATCH(CONCATENATE(AP$4,$A35),'Výsledková listina'!$S:$S,0)),"",INDEX('Výsledková listina'!$C:$C,MATCH(CONCATENATE(AP$4,$A35),'Výsledková listina'!$S:$S,0),1))</f>
      </c>
      <c r="AQ35" s="53">
        <f>IF(ISNA(MATCH(CONCATENATE(AP$4,$A35),'Výsledková listina'!$S:$S,0)),"",INDEX('Výsledková listina'!$T:$T,MATCH(CONCATENATE(AP$4,$A35),'Výsledková listina'!$S:$S,0),1))</f>
      </c>
      <c r="AR35" s="7"/>
      <c r="AS35" s="51">
        <f t="shared" si="8"/>
      </c>
      <c r="AT35" s="64"/>
      <c r="AU35" s="18">
        <f>IF(ISNA(MATCH(CONCATENATE(AU$4,$A35),'Výsledková listina'!$S:$S,0)),"",INDEX('Výsledková listina'!$C:$C,MATCH(CONCATENATE(AU$4,$A35),'Výsledková listina'!$S:$S,0),1))</f>
      </c>
      <c r="AV35" s="53">
        <f>IF(ISNA(MATCH(CONCATENATE(AU$4,$A35),'Výsledková listina'!$S:$S,0)),"",INDEX('Výsledková listina'!$T:$T,MATCH(CONCATENATE(AU$4,$A35),'Výsledková listina'!$S:$S,0),1))</f>
      </c>
      <c r="AW35" s="7"/>
      <c r="AX35" s="51">
        <f t="shared" si="9"/>
      </c>
      <c r="AY35" s="64"/>
      <c r="AZ35" s="18">
        <f>IF(ISNA(MATCH(CONCATENATE(AZ$4,$A35),'Výsledková listina'!$S:$S,0)),"",INDEX('Výsledková listina'!$C:$C,MATCH(CONCATENATE(AZ$4,$A35),'Výsledková listina'!$S:$S,0),1))</f>
      </c>
      <c r="BA35" s="53">
        <f>IF(ISNA(MATCH(CONCATENATE(AZ$4,$A35),'Výsledková listina'!$S:$S,0)),"",INDEX('Výsledková listina'!$T:$T,MATCH(CONCATENATE(AZ$4,$A35),'Výsledková listina'!$S:$S,0),1))</f>
      </c>
      <c r="BB35" s="7"/>
      <c r="BC35" s="51">
        <f t="shared" si="10"/>
      </c>
      <c r="BD35" s="64"/>
      <c r="BE35" s="18">
        <f>IF(ISNA(MATCH(CONCATENATE(BE$4,$A35),'Výsledková listina'!$S:$S,0)),"",INDEX('Výsledková listina'!$C:$C,MATCH(CONCATENATE(BE$4,$A35),'Výsledková listina'!$S:$S,0),1))</f>
      </c>
      <c r="BF35" s="53">
        <f>IF(ISNA(MATCH(CONCATENATE(BE$4,$A35),'Výsledková listina'!$S:$S,0)),"",INDEX('Výsledková listina'!$T:$T,MATCH(CONCATENATE(BE$4,$A35),'Výsledková listina'!$S:$S,0),1))</f>
      </c>
      <c r="BG35" s="7"/>
      <c r="BH35" s="51">
        <f t="shared" si="11"/>
      </c>
      <c r="BI35" s="64"/>
      <c r="BJ35" s="18">
        <f>IF(ISNA(MATCH(CONCATENATE(BJ$4,$A35),'Výsledková listina'!$S:$S,0)),"",INDEX('Výsledková listina'!$C:$C,MATCH(CONCATENATE(BJ$4,$A35),'Výsledková listina'!$S:$S,0),1))</f>
      </c>
      <c r="BK35" s="53">
        <f>IF(ISNA(MATCH(CONCATENATE(BJ$4,$A35),'Výsledková listina'!$S:$S,0)),"",INDEX('Výsledková listina'!$T:$T,MATCH(CONCATENATE(BJ$4,$A35),'Výsledková listina'!$S:$S,0),1))</f>
      </c>
      <c r="BL35" s="7"/>
      <c r="BM35" s="51">
        <f t="shared" si="12"/>
      </c>
      <c r="BN35" s="64"/>
      <c r="BO35" s="18">
        <f>IF(ISNA(MATCH(CONCATENATE(BO$4,$A35),'Výsledková listina'!$S:$S,0)),"",INDEX('Výsledková listina'!$C:$C,MATCH(CONCATENATE(BO$4,$A35),'Výsledková listina'!$S:$S,0),1))</f>
      </c>
      <c r="BP35" s="53">
        <f>IF(ISNA(MATCH(CONCATENATE(BO$4,$A35),'Výsledková listina'!$S:$S,0)),"",INDEX('Výsledková listina'!$T:$T,MATCH(CONCATENATE(BO$4,$A35),'Výsledková listina'!$S:$S,0),1))</f>
      </c>
      <c r="BQ35" s="7"/>
      <c r="BR35" s="51">
        <f t="shared" si="13"/>
      </c>
      <c r="BS35" s="64"/>
      <c r="BT35" s="18">
        <f>IF(ISNA(MATCH(CONCATENATE(BT$4,$A35),'Výsledková listina'!$S:$S,0)),"",INDEX('Výsledková listina'!$C:$C,MATCH(CONCATENATE(BT$4,$A35),'Výsledková listina'!$S:$S,0),1))</f>
      </c>
      <c r="BU35" s="53">
        <f>IF(ISNA(MATCH(CONCATENATE(BT$4,$A35),'Výsledková listina'!$S:$S,0)),"",INDEX('Výsledková listina'!$T:$T,MATCH(CONCATENATE(BT$4,$A35),'Výsledková listina'!$S:$S,0),1))</f>
      </c>
      <c r="BV35" s="7"/>
      <c r="BW35" s="51">
        <f t="shared" si="14"/>
      </c>
      <c r="BX35" s="64"/>
    </row>
    <row r="37" spans="2:73" ht="1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">
      <c r="B38" s="15"/>
      <c r="C38" s="15"/>
    </row>
  </sheetData>
  <sheetProtection sheet="1" objects="1" scenarios="1" formatCells="0" formatColumns="0" formatRows="0" insertColumns="0" insertRows="0" selectLockedCells="1" autoFilter="0"/>
  <mergeCells count="61">
    <mergeCell ref="BT1:BX1"/>
    <mergeCell ref="BT2:BX2"/>
    <mergeCell ref="BT3:BX3"/>
    <mergeCell ref="BT4:BX4"/>
    <mergeCell ref="BO1:BS1"/>
    <mergeCell ref="BO2:BS2"/>
    <mergeCell ref="BO3:BS3"/>
    <mergeCell ref="BO4:BS4"/>
    <mergeCell ref="BJ1:BN1"/>
    <mergeCell ref="BJ2:BN2"/>
    <mergeCell ref="BJ3:BN3"/>
    <mergeCell ref="BJ4:BN4"/>
    <mergeCell ref="BE1:BI1"/>
    <mergeCell ref="BE2:BI2"/>
    <mergeCell ref="BE3:BI3"/>
    <mergeCell ref="BE4:BI4"/>
    <mergeCell ref="AZ1:BD1"/>
    <mergeCell ref="AZ2:BD2"/>
    <mergeCell ref="AZ3:BD3"/>
    <mergeCell ref="AZ4:BD4"/>
    <mergeCell ref="AU1:AY1"/>
    <mergeCell ref="AU2:AY2"/>
    <mergeCell ref="AU3:AY3"/>
    <mergeCell ref="AU4:AY4"/>
    <mergeCell ref="AP1:AT1"/>
    <mergeCell ref="AP2:AT2"/>
    <mergeCell ref="AP3:AT3"/>
    <mergeCell ref="AP4:AT4"/>
    <mergeCell ref="Q1:U1"/>
    <mergeCell ref="Q2:U2"/>
    <mergeCell ref="V1:Z1"/>
    <mergeCell ref="V2:Z2"/>
    <mergeCell ref="AK1:AO1"/>
    <mergeCell ref="AK2:AO2"/>
    <mergeCell ref="AA1:AE1"/>
    <mergeCell ref="AA2:AE2"/>
    <mergeCell ref="AF1:AJ1"/>
    <mergeCell ref="AF2:AJ2"/>
    <mergeCell ref="B1:F1"/>
    <mergeCell ref="B2:F2"/>
    <mergeCell ref="G1:K1"/>
    <mergeCell ref="G2:K2"/>
    <mergeCell ref="L1:P1"/>
    <mergeCell ref="L2:P2"/>
    <mergeCell ref="L3:P3"/>
    <mergeCell ref="L4:P4"/>
    <mergeCell ref="Q3:U3"/>
    <mergeCell ref="A3:A5"/>
    <mergeCell ref="B3:F3"/>
    <mergeCell ref="B4:F4"/>
    <mergeCell ref="G3:K3"/>
    <mergeCell ref="G4:K4"/>
    <mergeCell ref="Q4:U4"/>
    <mergeCell ref="AK3:AO3"/>
    <mergeCell ref="AK4:AO4"/>
    <mergeCell ref="V3:Z3"/>
    <mergeCell ref="V4:Z4"/>
    <mergeCell ref="AA3:AE3"/>
    <mergeCell ref="AA4:AE4"/>
    <mergeCell ref="AF3:AJ3"/>
    <mergeCell ref="AF4:AJ4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BX38"/>
  <sheetViews>
    <sheetView showGridLines="0" view="pageBreakPreview" zoomScale="75" zoomScaleNormal="75" zoomScaleSheetLayoutView="75" zoomScalePageLayoutView="0" workbookViewId="0" topLeftCell="A3">
      <pane xSplit="1" ySplit="3" topLeftCell="B6" activePane="bottomRight" state="frozen"/>
      <selection pane="topLeft" activeCell="AD6" sqref="AD6:AD35"/>
      <selection pane="topRight" activeCell="AD6" sqref="AD6:AD35"/>
      <selection pane="bottomLeft" activeCell="AD6" sqref="AD6:AD35"/>
      <selection pane="bottomRight" activeCell="J9" sqref="J9"/>
    </sheetView>
  </sheetViews>
  <sheetFormatPr defaultColWidth="5.375" defaultRowHeight="12.75"/>
  <cols>
    <col min="1" max="1" width="6.50390625" style="11" customWidth="1"/>
    <col min="2" max="2" width="25.625" style="16" customWidth="1"/>
    <col min="3" max="3" width="30.625" style="16" customWidth="1"/>
    <col min="4" max="4" width="10.625" style="14" customWidth="1"/>
    <col min="5" max="5" width="7.125" style="8" customWidth="1"/>
    <col min="6" max="6" width="15.625" style="14" customWidth="1"/>
    <col min="7" max="7" width="25.625" style="16" customWidth="1"/>
    <col min="8" max="8" width="30.625" style="16" customWidth="1"/>
    <col min="9" max="9" width="10.625" style="14" customWidth="1"/>
    <col min="10" max="10" width="7.125" style="8" customWidth="1"/>
    <col min="11" max="11" width="15.625" style="14" customWidth="1"/>
    <col min="12" max="12" width="25.625" style="16" customWidth="1"/>
    <col min="13" max="13" width="30.625" style="16" customWidth="1"/>
    <col min="14" max="14" width="10.625" style="14" customWidth="1"/>
    <col min="15" max="15" width="6.625" style="8" customWidth="1"/>
    <col min="16" max="16" width="15.625" style="14" customWidth="1"/>
    <col min="17" max="17" width="25.625" style="16" customWidth="1"/>
    <col min="18" max="18" width="30.625" style="16" customWidth="1"/>
    <col min="19" max="19" width="10.625" style="14" customWidth="1"/>
    <col min="20" max="20" width="6.625" style="8" customWidth="1"/>
    <col min="21" max="21" width="15.625" style="14" customWidth="1"/>
    <col min="22" max="22" width="25.625" style="16" customWidth="1"/>
    <col min="23" max="23" width="30.625" style="16" customWidth="1"/>
    <col min="24" max="24" width="10.625" style="14" customWidth="1"/>
    <col min="25" max="25" width="6.625" style="8" customWidth="1"/>
    <col min="26" max="26" width="15.625" style="14" customWidth="1"/>
    <col min="27" max="27" width="25.625" style="16" customWidth="1"/>
    <col min="28" max="28" width="30.625" style="16" customWidth="1"/>
    <col min="29" max="29" width="10.625" style="14" customWidth="1"/>
    <col min="30" max="30" width="6.625" style="8" customWidth="1"/>
    <col min="31" max="31" width="15.625" style="14" customWidth="1"/>
    <col min="32" max="32" width="25.625" style="16" customWidth="1"/>
    <col min="33" max="33" width="30.625" style="16" customWidth="1"/>
    <col min="34" max="34" width="10.625" style="14" customWidth="1"/>
    <col min="35" max="35" width="6.625" style="8" customWidth="1"/>
    <col min="36" max="36" width="15.625" style="14" customWidth="1"/>
    <col min="37" max="37" width="25.625" style="16" customWidth="1"/>
    <col min="38" max="38" width="30.625" style="16" customWidth="1"/>
    <col min="39" max="39" width="10.625" style="14" customWidth="1"/>
    <col min="40" max="40" width="6.625" style="8" customWidth="1"/>
    <col min="41" max="41" width="15.625" style="14" customWidth="1"/>
    <col min="42" max="42" width="25.625" style="16" customWidth="1"/>
    <col min="43" max="43" width="30.625" style="16" customWidth="1"/>
    <col min="44" max="44" width="10.625" style="14" customWidth="1"/>
    <col min="45" max="45" width="6.625" style="8" customWidth="1"/>
    <col min="46" max="46" width="15.625" style="14" customWidth="1"/>
    <col min="47" max="47" width="25.625" style="16" customWidth="1"/>
    <col min="48" max="48" width="30.625" style="16" customWidth="1"/>
    <col min="49" max="49" width="10.625" style="14" customWidth="1"/>
    <col min="50" max="50" width="6.625" style="8" customWidth="1"/>
    <col min="51" max="51" width="15.625" style="14" customWidth="1"/>
    <col min="52" max="52" width="25.625" style="16" customWidth="1"/>
    <col min="53" max="53" width="30.625" style="16" customWidth="1"/>
    <col min="54" max="54" width="10.625" style="14" customWidth="1"/>
    <col min="55" max="55" width="6.625" style="8" customWidth="1"/>
    <col min="56" max="56" width="15.625" style="14" customWidth="1"/>
    <col min="57" max="57" width="25.625" style="16" customWidth="1"/>
    <col min="58" max="58" width="30.625" style="16" customWidth="1"/>
    <col min="59" max="59" width="10.625" style="14" customWidth="1"/>
    <col min="60" max="60" width="6.625" style="8" customWidth="1"/>
    <col min="61" max="61" width="15.625" style="14" customWidth="1"/>
    <col min="62" max="62" width="25.625" style="16" customWidth="1"/>
    <col min="63" max="63" width="30.625" style="16" customWidth="1"/>
    <col min="64" max="64" width="10.625" style="14" customWidth="1"/>
    <col min="65" max="65" width="6.625" style="8" customWidth="1"/>
    <col min="66" max="66" width="15.625" style="14" customWidth="1"/>
    <col min="67" max="67" width="25.625" style="16" customWidth="1"/>
    <col min="68" max="68" width="30.625" style="16" customWidth="1"/>
    <col min="69" max="69" width="10.625" style="14" customWidth="1"/>
    <col min="70" max="70" width="6.625" style="8" customWidth="1"/>
    <col min="71" max="71" width="15.625" style="14" customWidth="1"/>
    <col min="72" max="72" width="25.625" style="16" customWidth="1"/>
    <col min="73" max="73" width="30.625" style="16" customWidth="1"/>
    <col min="74" max="74" width="10.625" style="14" customWidth="1"/>
    <col min="75" max="75" width="6.625" style="8" customWidth="1"/>
    <col min="76" max="76" width="15.625" style="14" customWidth="1"/>
    <col min="77" max="16384" width="5.375" style="14" customWidth="1"/>
  </cols>
  <sheetData>
    <row r="1" spans="1:76" ht="15">
      <c r="A1" s="57"/>
      <c r="B1" s="192" t="str">
        <f>CONCATENATE('Základní list'!$E$4)</f>
        <v>Pohárový závod</v>
      </c>
      <c r="C1" s="192"/>
      <c r="D1" s="192"/>
      <c r="E1" s="192"/>
      <c r="F1" s="192"/>
      <c r="G1" s="192" t="str">
        <f>CONCATENATE('Základní list'!$E$4)</f>
        <v>Pohárový závod</v>
      </c>
      <c r="H1" s="192"/>
      <c r="I1" s="192"/>
      <c r="J1" s="192"/>
      <c r="K1" s="192"/>
      <c r="L1" s="192" t="str">
        <f>CONCATENATE('Základní list'!$E$4)</f>
        <v>Pohárový závod</v>
      </c>
      <c r="M1" s="192"/>
      <c r="N1" s="192"/>
      <c r="O1" s="192"/>
      <c r="P1" s="192"/>
      <c r="Q1" s="192" t="str">
        <f>CONCATENATE('Základní list'!$E$4)</f>
        <v>Pohárový závod</v>
      </c>
      <c r="R1" s="192"/>
      <c r="S1" s="192"/>
      <c r="T1" s="192"/>
      <c r="U1" s="192"/>
      <c r="V1" s="192" t="str">
        <f>CONCATENATE('Základní list'!$E$4)</f>
        <v>Pohárový závod</v>
      </c>
      <c r="W1" s="192"/>
      <c r="X1" s="192"/>
      <c r="Y1" s="192"/>
      <c r="Z1" s="192"/>
      <c r="AA1" s="192" t="str">
        <f>CONCATENATE('Základní list'!$E$4)</f>
        <v>Pohárový závod</v>
      </c>
      <c r="AB1" s="192"/>
      <c r="AC1" s="192"/>
      <c r="AD1" s="192"/>
      <c r="AE1" s="192"/>
      <c r="AF1" s="192" t="str">
        <f>CONCATENATE('Základní list'!$E$4)</f>
        <v>Pohárový závod</v>
      </c>
      <c r="AG1" s="192"/>
      <c r="AH1" s="192"/>
      <c r="AI1" s="192"/>
      <c r="AJ1" s="192"/>
      <c r="AK1" s="192" t="str">
        <f>CONCATENATE('Základní list'!$E$4)</f>
        <v>Pohárový závod</v>
      </c>
      <c r="AL1" s="192"/>
      <c r="AM1" s="192"/>
      <c r="AN1" s="192"/>
      <c r="AO1" s="192"/>
      <c r="AP1" s="192" t="str">
        <f>CONCATENATE('Základní list'!$E$4)</f>
        <v>Pohárový závod</v>
      </c>
      <c r="AQ1" s="192"/>
      <c r="AR1" s="192"/>
      <c r="AS1" s="192"/>
      <c r="AT1" s="192"/>
      <c r="AU1" s="192" t="str">
        <f>CONCATENATE('Základní list'!$E$4)</f>
        <v>Pohárový závod</v>
      </c>
      <c r="AV1" s="192"/>
      <c r="AW1" s="192"/>
      <c r="AX1" s="192"/>
      <c r="AY1" s="192"/>
      <c r="AZ1" s="192" t="str">
        <f>CONCATENATE('Základní list'!$E$4)</f>
        <v>Pohárový závod</v>
      </c>
      <c r="BA1" s="192"/>
      <c r="BB1" s="192"/>
      <c r="BC1" s="192"/>
      <c r="BD1" s="192"/>
      <c r="BE1" s="192" t="str">
        <f>CONCATENATE('Základní list'!$E$4)</f>
        <v>Pohárový závod</v>
      </c>
      <c r="BF1" s="192"/>
      <c r="BG1" s="192"/>
      <c r="BH1" s="192"/>
      <c r="BI1" s="192"/>
      <c r="BJ1" s="192" t="str">
        <f>CONCATENATE('Základní list'!$E$4)</f>
        <v>Pohárový závod</v>
      </c>
      <c r="BK1" s="192"/>
      <c r="BL1" s="192"/>
      <c r="BM1" s="192"/>
      <c r="BN1" s="192"/>
      <c r="BO1" s="192" t="str">
        <f>CONCATENATE('Základní list'!$E$4)</f>
        <v>Pohárový závod</v>
      </c>
      <c r="BP1" s="192"/>
      <c r="BQ1" s="192"/>
      <c r="BR1" s="192"/>
      <c r="BS1" s="192"/>
      <c r="BT1" s="192" t="str">
        <f>CONCATENATE('Základní list'!$E$4)</f>
        <v>Pohárový závod</v>
      </c>
      <c r="BU1" s="192"/>
      <c r="BV1" s="192"/>
      <c r="BW1" s="192"/>
      <c r="BX1" s="192"/>
    </row>
    <row r="2" spans="1:76" s="86" customFormat="1" ht="13.5" thickBot="1">
      <c r="A2" s="58"/>
      <c r="B2" s="193" t="str">
        <f>CONCATENATE('Základní list'!$D$5)</f>
        <v>22.4.2017</v>
      </c>
      <c r="C2" s="193"/>
      <c r="D2" s="193"/>
      <c r="E2" s="193"/>
      <c r="F2" s="193"/>
      <c r="G2" s="193" t="str">
        <f>CONCATENATE('Základní list'!$D$5)</f>
        <v>22.4.2017</v>
      </c>
      <c r="H2" s="193"/>
      <c r="I2" s="193"/>
      <c r="J2" s="193"/>
      <c r="K2" s="193"/>
      <c r="L2" s="193" t="str">
        <f>CONCATENATE('Základní list'!$D$5)</f>
        <v>22.4.2017</v>
      </c>
      <c r="M2" s="193"/>
      <c r="N2" s="193"/>
      <c r="O2" s="193"/>
      <c r="P2" s="193"/>
      <c r="Q2" s="193" t="str">
        <f>CONCATENATE('Základní list'!$D$5)</f>
        <v>22.4.2017</v>
      </c>
      <c r="R2" s="193"/>
      <c r="S2" s="193"/>
      <c r="T2" s="193"/>
      <c r="U2" s="193"/>
      <c r="V2" s="193" t="str">
        <f>CONCATENATE('Základní list'!$D$5)</f>
        <v>22.4.2017</v>
      </c>
      <c r="W2" s="193"/>
      <c r="X2" s="193"/>
      <c r="Y2" s="193"/>
      <c r="Z2" s="193"/>
      <c r="AA2" s="193" t="str">
        <f>CONCATENATE('Základní list'!$D$5)</f>
        <v>22.4.2017</v>
      </c>
      <c r="AB2" s="193"/>
      <c r="AC2" s="193"/>
      <c r="AD2" s="193"/>
      <c r="AE2" s="193"/>
      <c r="AF2" s="193" t="str">
        <f>CONCATENATE('Základní list'!$D$5)</f>
        <v>22.4.2017</v>
      </c>
      <c r="AG2" s="193"/>
      <c r="AH2" s="193"/>
      <c r="AI2" s="193"/>
      <c r="AJ2" s="193"/>
      <c r="AK2" s="193" t="str">
        <f>CONCATENATE('Základní list'!$D$5)</f>
        <v>22.4.2017</v>
      </c>
      <c r="AL2" s="193"/>
      <c r="AM2" s="193"/>
      <c r="AN2" s="193"/>
      <c r="AO2" s="193"/>
      <c r="AP2" s="193" t="str">
        <f>CONCATENATE('Základní list'!$D$5)</f>
        <v>22.4.2017</v>
      </c>
      <c r="AQ2" s="193"/>
      <c r="AR2" s="193"/>
      <c r="AS2" s="193"/>
      <c r="AT2" s="193"/>
      <c r="AU2" s="193" t="str">
        <f>CONCATENATE('Základní list'!$D$5)</f>
        <v>22.4.2017</v>
      </c>
      <c r="AV2" s="193"/>
      <c r="AW2" s="193"/>
      <c r="AX2" s="193"/>
      <c r="AY2" s="193"/>
      <c r="AZ2" s="193" t="str">
        <f>CONCATENATE('Základní list'!$D$5)</f>
        <v>22.4.2017</v>
      </c>
      <c r="BA2" s="193"/>
      <c r="BB2" s="193"/>
      <c r="BC2" s="193"/>
      <c r="BD2" s="193"/>
      <c r="BE2" s="193" t="str">
        <f>CONCATENATE('Základní list'!$D$5)</f>
        <v>22.4.2017</v>
      </c>
      <c r="BF2" s="193"/>
      <c r="BG2" s="193"/>
      <c r="BH2" s="193"/>
      <c r="BI2" s="193"/>
      <c r="BJ2" s="193" t="str">
        <f>CONCATENATE('Základní list'!$D$5)</f>
        <v>22.4.2017</v>
      </c>
      <c r="BK2" s="193"/>
      <c r="BL2" s="193"/>
      <c r="BM2" s="193"/>
      <c r="BN2" s="193"/>
      <c r="BO2" s="193" t="str">
        <f>CONCATENATE('Základní list'!$D$5)</f>
        <v>22.4.2017</v>
      </c>
      <c r="BP2" s="193"/>
      <c r="BQ2" s="193"/>
      <c r="BR2" s="193"/>
      <c r="BS2" s="193"/>
      <c r="BT2" s="193" t="str">
        <f>CONCATENATE('Základní list'!$D$5)</f>
        <v>22.4.2017</v>
      </c>
      <c r="BU2" s="193"/>
      <c r="BV2" s="193"/>
      <c r="BW2" s="193"/>
      <c r="BX2" s="193"/>
    </row>
    <row r="3" spans="1:76" ht="16.5" customHeight="1">
      <c r="A3" s="194" t="s">
        <v>11</v>
      </c>
      <c r="B3" s="186" t="s">
        <v>16</v>
      </c>
      <c r="C3" s="187"/>
      <c r="D3" s="187"/>
      <c r="E3" s="187"/>
      <c r="F3" s="188"/>
      <c r="G3" s="186" t="s">
        <v>16</v>
      </c>
      <c r="H3" s="187"/>
      <c r="I3" s="187"/>
      <c r="J3" s="187"/>
      <c r="K3" s="188" t="s">
        <v>36</v>
      </c>
      <c r="L3" s="186" t="s">
        <v>16</v>
      </c>
      <c r="M3" s="187"/>
      <c r="N3" s="187"/>
      <c r="O3" s="187"/>
      <c r="P3" s="188" t="s">
        <v>36</v>
      </c>
      <c r="Q3" s="186" t="s">
        <v>16</v>
      </c>
      <c r="R3" s="187"/>
      <c r="S3" s="187"/>
      <c r="T3" s="187"/>
      <c r="U3" s="188" t="s">
        <v>36</v>
      </c>
      <c r="V3" s="186" t="s">
        <v>16</v>
      </c>
      <c r="W3" s="187"/>
      <c r="X3" s="187"/>
      <c r="Y3" s="187"/>
      <c r="Z3" s="188" t="s">
        <v>36</v>
      </c>
      <c r="AA3" s="186" t="s">
        <v>16</v>
      </c>
      <c r="AB3" s="187"/>
      <c r="AC3" s="187"/>
      <c r="AD3" s="187"/>
      <c r="AE3" s="188" t="s">
        <v>36</v>
      </c>
      <c r="AF3" s="186" t="s">
        <v>16</v>
      </c>
      <c r="AG3" s="187"/>
      <c r="AH3" s="187"/>
      <c r="AI3" s="187"/>
      <c r="AJ3" s="188" t="s">
        <v>36</v>
      </c>
      <c r="AK3" s="186" t="s">
        <v>16</v>
      </c>
      <c r="AL3" s="187"/>
      <c r="AM3" s="187"/>
      <c r="AN3" s="187"/>
      <c r="AO3" s="188" t="s">
        <v>36</v>
      </c>
      <c r="AP3" s="186" t="s">
        <v>16</v>
      </c>
      <c r="AQ3" s="187"/>
      <c r="AR3" s="187"/>
      <c r="AS3" s="187"/>
      <c r="AT3" s="188" t="s">
        <v>36</v>
      </c>
      <c r="AU3" s="186" t="s">
        <v>16</v>
      </c>
      <c r="AV3" s="187"/>
      <c r="AW3" s="187"/>
      <c r="AX3" s="187"/>
      <c r="AY3" s="188" t="s">
        <v>36</v>
      </c>
      <c r="AZ3" s="186" t="s">
        <v>16</v>
      </c>
      <c r="BA3" s="187"/>
      <c r="BB3" s="187"/>
      <c r="BC3" s="187"/>
      <c r="BD3" s="188" t="s">
        <v>36</v>
      </c>
      <c r="BE3" s="186" t="s">
        <v>16</v>
      </c>
      <c r="BF3" s="187"/>
      <c r="BG3" s="187"/>
      <c r="BH3" s="187"/>
      <c r="BI3" s="188" t="s">
        <v>36</v>
      </c>
      <c r="BJ3" s="186" t="s">
        <v>16</v>
      </c>
      <c r="BK3" s="187"/>
      <c r="BL3" s="187"/>
      <c r="BM3" s="187"/>
      <c r="BN3" s="188" t="s">
        <v>36</v>
      </c>
      <c r="BO3" s="186" t="s">
        <v>16</v>
      </c>
      <c r="BP3" s="187"/>
      <c r="BQ3" s="187"/>
      <c r="BR3" s="187"/>
      <c r="BS3" s="188" t="s">
        <v>36</v>
      </c>
      <c r="BT3" s="186" t="s">
        <v>16</v>
      </c>
      <c r="BU3" s="187"/>
      <c r="BV3" s="187"/>
      <c r="BW3" s="187"/>
      <c r="BX3" s="188" t="s">
        <v>36</v>
      </c>
    </row>
    <row r="4" spans="1:76" s="8" customFormat="1" ht="16.5" customHeight="1" thickBot="1">
      <c r="A4" s="195"/>
      <c r="B4" s="189" t="str">
        <f>IF(ISBLANK('Základní list'!$C12),"",'Základní list'!$A12)</f>
        <v>A</v>
      </c>
      <c r="C4" s="190"/>
      <c r="D4" s="190"/>
      <c r="E4" s="190"/>
      <c r="F4" s="191"/>
      <c r="G4" s="189" t="str">
        <f>IF(ISBLANK('Základní list'!$C13),"",'Základní list'!$A13)</f>
        <v>B</v>
      </c>
      <c r="H4" s="190"/>
      <c r="I4" s="190"/>
      <c r="J4" s="190"/>
      <c r="K4" s="191"/>
      <c r="L4" s="189" t="str">
        <f>IF(ISBLANK('Základní list'!$C14),"",'Základní list'!$A14)</f>
        <v>C</v>
      </c>
      <c r="M4" s="190"/>
      <c r="N4" s="190"/>
      <c r="O4" s="190"/>
      <c r="P4" s="191"/>
      <c r="Q4" s="189" t="str">
        <f>IF(ISBLANK('Základní list'!$C15),"",'Základní list'!$A15)</f>
        <v>D</v>
      </c>
      <c r="R4" s="190"/>
      <c r="S4" s="190"/>
      <c r="T4" s="190"/>
      <c r="U4" s="191"/>
      <c r="V4" s="189" t="str">
        <f>IF(ISBLANK('Základní list'!$C16),"",'Základní list'!$A16)</f>
        <v>E</v>
      </c>
      <c r="W4" s="190"/>
      <c r="X4" s="190"/>
      <c r="Y4" s="190"/>
      <c r="Z4" s="191"/>
      <c r="AA4" s="189" t="str">
        <f>IF(ISBLANK('Základní list'!$C17),"",'Základní list'!$A17)</f>
        <v>F</v>
      </c>
      <c r="AB4" s="190"/>
      <c r="AC4" s="190"/>
      <c r="AD4" s="190"/>
      <c r="AE4" s="191"/>
      <c r="AF4" s="189" t="str">
        <f>IF(ISBLANK('Základní list'!$C18),"",'Základní list'!$A18)</f>
        <v>G</v>
      </c>
      <c r="AG4" s="190"/>
      <c r="AH4" s="190"/>
      <c r="AI4" s="190"/>
      <c r="AJ4" s="191"/>
      <c r="AK4" s="189" t="str">
        <f>IF(ISBLANK('Základní list'!$C19),"",'Základní list'!$A19)</f>
        <v>H</v>
      </c>
      <c r="AL4" s="190"/>
      <c r="AM4" s="190"/>
      <c r="AN4" s="190"/>
      <c r="AO4" s="191"/>
      <c r="AP4" s="189" t="str">
        <f>IF(ISBLANK('Základní list'!$C20),"",'Základní list'!$A20)</f>
        <v>I</v>
      </c>
      <c r="AQ4" s="190"/>
      <c r="AR4" s="190"/>
      <c r="AS4" s="190"/>
      <c r="AT4" s="191"/>
      <c r="AU4" s="189" t="str">
        <f>IF(ISBLANK('Základní list'!$C21),"",'Základní list'!$A21)</f>
        <v>J</v>
      </c>
      <c r="AV4" s="190"/>
      <c r="AW4" s="190"/>
      <c r="AX4" s="190"/>
      <c r="AY4" s="191"/>
      <c r="AZ4" s="189" t="str">
        <f>IF(ISBLANK('Základní list'!$C22),"",'Základní list'!$A22)</f>
        <v>K</v>
      </c>
      <c r="BA4" s="190"/>
      <c r="BB4" s="190"/>
      <c r="BC4" s="190"/>
      <c r="BD4" s="191"/>
      <c r="BE4" s="189" t="str">
        <f>IF(ISBLANK('Základní list'!$C23),"",'Základní list'!$A23)</f>
        <v>L</v>
      </c>
      <c r="BF4" s="190"/>
      <c r="BG4" s="190"/>
      <c r="BH4" s="190"/>
      <c r="BI4" s="191"/>
      <c r="BJ4" s="189" t="str">
        <f>IF(ISBLANK('Základní list'!$C24),"",'Základní list'!$A24)</f>
        <v>M</v>
      </c>
      <c r="BK4" s="190"/>
      <c r="BL4" s="190"/>
      <c r="BM4" s="190"/>
      <c r="BN4" s="191"/>
      <c r="BO4" s="189" t="str">
        <f>IF(ISBLANK('Základní list'!$C25),"",'Základní list'!$A25)</f>
        <v>O</v>
      </c>
      <c r="BP4" s="190"/>
      <c r="BQ4" s="190"/>
      <c r="BR4" s="190"/>
      <c r="BS4" s="191"/>
      <c r="BT4" s="189" t="str">
        <f>IF(ISBLANK('Základní list'!$C26),"",'Základní list'!$A26)</f>
        <v>P</v>
      </c>
      <c r="BU4" s="190"/>
      <c r="BV4" s="190"/>
      <c r="BW4" s="190"/>
      <c r="BX4" s="191"/>
    </row>
    <row r="5" spans="1:76" s="9" customFormat="1" ht="13.5" thickBot="1">
      <c r="A5" s="196"/>
      <c r="B5" s="1" t="s">
        <v>51</v>
      </c>
      <c r="C5" s="1" t="s">
        <v>42</v>
      </c>
      <c r="D5" s="1" t="s">
        <v>12</v>
      </c>
      <c r="E5" s="2" t="s">
        <v>13</v>
      </c>
      <c r="F5" s="29" t="s">
        <v>36</v>
      </c>
      <c r="G5" s="1" t="s">
        <v>51</v>
      </c>
      <c r="H5" s="1" t="s">
        <v>42</v>
      </c>
      <c r="I5" s="1" t="s">
        <v>12</v>
      </c>
      <c r="J5" s="2" t="s">
        <v>13</v>
      </c>
      <c r="K5" s="29" t="s">
        <v>36</v>
      </c>
      <c r="L5" s="1" t="s">
        <v>51</v>
      </c>
      <c r="M5" s="1" t="s">
        <v>42</v>
      </c>
      <c r="N5" s="1" t="s">
        <v>12</v>
      </c>
      <c r="O5" s="2" t="s">
        <v>13</v>
      </c>
      <c r="P5" s="29" t="s">
        <v>36</v>
      </c>
      <c r="Q5" s="1" t="s">
        <v>51</v>
      </c>
      <c r="R5" s="1" t="s">
        <v>42</v>
      </c>
      <c r="S5" s="1" t="s">
        <v>12</v>
      </c>
      <c r="T5" s="2" t="s">
        <v>13</v>
      </c>
      <c r="U5" s="29" t="s">
        <v>36</v>
      </c>
      <c r="V5" s="1" t="s">
        <v>51</v>
      </c>
      <c r="W5" s="1" t="s">
        <v>42</v>
      </c>
      <c r="X5" s="1" t="s">
        <v>12</v>
      </c>
      <c r="Y5" s="2" t="s">
        <v>13</v>
      </c>
      <c r="Z5" s="29" t="s">
        <v>36</v>
      </c>
      <c r="AA5" s="1" t="s">
        <v>51</v>
      </c>
      <c r="AB5" s="1" t="s">
        <v>42</v>
      </c>
      <c r="AC5" s="1" t="s">
        <v>12</v>
      </c>
      <c r="AD5" s="2" t="s">
        <v>13</v>
      </c>
      <c r="AE5" s="29" t="s">
        <v>36</v>
      </c>
      <c r="AF5" s="1" t="s">
        <v>51</v>
      </c>
      <c r="AG5" s="1" t="s">
        <v>42</v>
      </c>
      <c r="AH5" s="1" t="s">
        <v>12</v>
      </c>
      <c r="AI5" s="2" t="s">
        <v>13</v>
      </c>
      <c r="AJ5" s="29" t="s">
        <v>36</v>
      </c>
      <c r="AK5" s="1" t="s">
        <v>51</v>
      </c>
      <c r="AL5" s="1" t="s">
        <v>42</v>
      </c>
      <c r="AM5" s="1" t="s">
        <v>12</v>
      </c>
      <c r="AN5" s="2" t="s">
        <v>13</v>
      </c>
      <c r="AO5" s="29" t="s">
        <v>36</v>
      </c>
      <c r="AP5" s="1" t="s">
        <v>51</v>
      </c>
      <c r="AQ5" s="1" t="s">
        <v>42</v>
      </c>
      <c r="AR5" s="1" t="s">
        <v>12</v>
      </c>
      <c r="AS5" s="2" t="s">
        <v>13</v>
      </c>
      <c r="AT5" s="29" t="s">
        <v>36</v>
      </c>
      <c r="AU5" s="1" t="s">
        <v>51</v>
      </c>
      <c r="AV5" s="1" t="s">
        <v>42</v>
      </c>
      <c r="AW5" s="1" t="s">
        <v>12</v>
      </c>
      <c r="AX5" s="2" t="s">
        <v>13</v>
      </c>
      <c r="AY5" s="29" t="s">
        <v>36</v>
      </c>
      <c r="AZ5" s="1" t="s">
        <v>51</v>
      </c>
      <c r="BA5" s="1" t="s">
        <v>42</v>
      </c>
      <c r="BB5" s="1" t="s">
        <v>12</v>
      </c>
      <c r="BC5" s="2" t="s">
        <v>13</v>
      </c>
      <c r="BD5" s="29" t="s">
        <v>36</v>
      </c>
      <c r="BE5" s="1" t="s">
        <v>51</v>
      </c>
      <c r="BF5" s="1" t="s">
        <v>42</v>
      </c>
      <c r="BG5" s="1" t="s">
        <v>12</v>
      </c>
      <c r="BH5" s="2" t="s">
        <v>13</v>
      </c>
      <c r="BI5" s="29" t="s">
        <v>36</v>
      </c>
      <c r="BJ5" s="1" t="s">
        <v>51</v>
      </c>
      <c r="BK5" s="1" t="s">
        <v>42</v>
      </c>
      <c r="BL5" s="1" t="s">
        <v>12</v>
      </c>
      <c r="BM5" s="2" t="s">
        <v>13</v>
      </c>
      <c r="BN5" s="29" t="s">
        <v>36</v>
      </c>
      <c r="BO5" s="1" t="s">
        <v>51</v>
      </c>
      <c r="BP5" s="1" t="s">
        <v>42</v>
      </c>
      <c r="BQ5" s="1" t="s">
        <v>12</v>
      </c>
      <c r="BR5" s="2" t="s">
        <v>13</v>
      </c>
      <c r="BS5" s="29" t="s">
        <v>36</v>
      </c>
      <c r="BT5" s="1" t="s">
        <v>51</v>
      </c>
      <c r="BU5" s="1" t="s">
        <v>42</v>
      </c>
      <c r="BV5" s="1" t="s">
        <v>12</v>
      </c>
      <c r="BW5" s="2" t="s">
        <v>13</v>
      </c>
      <c r="BX5" s="29" t="s">
        <v>36</v>
      </c>
    </row>
    <row r="6" spans="1:76" s="10" customFormat="1" ht="34.5" customHeight="1">
      <c r="A6" s="3">
        <v>1</v>
      </c>
      <c r="B6" s="17" t="e">
        <f>IF(ISNA(MATCH(CONCATENATE(B$4,$A6),#REF!,0)),"",INDEX(#REF!,MATCH(CONCATENATE(B$4,$A6),#REF!,0),1))</f>
        <v>#REF!</v>
      </c>
      <c r="C6" s="52"/>
      <c r="D6" s="4" t="e">
        <f>IF(B6="","",'1. závod'!D6)</f>
        <v>#REF!</v>
      </c>
      <c r="E6" s="50" t="e">
        <f aca="true" t="shared" si="0" ref="E6:E35">IF(D6="","",RANK(D6,D$1:D$65536,0)+(COUNT(D$1:D$65536)+1-RANK(D6,D$1:D$65536,0)-RANK(D6,D$1:D$65536,1))/2)</f>
        <v>#REF!</v>
      </c>
      <c r="F6" s="62"/>
      <c r="G6" s="17" t="e">
        <f>IF(ISNA(MATCH(CONCATENATE(G$4,$A6),#REF!,0)),"",INDEX(#REF!,MATCH(CONCATENATE(G$4,$A6),#REF!,0),1))</f>
        <v>#REF!</v>
      </c>
      <c r="H6" s="52"/>
      <c r="I6" s="4" t="e">
        <f>IF(G6="","",'1. závod'!I6)</f>
        <v>#REF!</v>
      </c>
      <c r="J6" s="50" t="e">
        <f aca="true" t="shared" si="1" ref="J6:J35">IF(I6="","",RANK(I6,I$1:I$65536,0)+(COUNT(I$1:I$65536)+1-RANK(I6,I$1:I$65536,0)-RANK(I6,I$1:I$65536,1))/2)</f>
        <v>#REF!</v>
      </c>
      <c r="K6" s="62"/>
      <c r="L6" s="17" t="e">
        <f>IF(ISNA(MATCH(CONCATENATE(L$4,$A6),#REF!,0)),"",INDEX(#REF!,MATCH(CONCATENATE(L$4,$A6),#REF!,0),1))</f>
        <v>#REF!</v>
      </c>
      <c r="M6" s="52"/>
      <c r="N6" s="4" t="e">
        <f>IF(L6="","",'1. závod'!N6)</f>
        <v>#REF!</v>
      </c>
      <c r="O6" s="50" t="e">
        <f aca="true" t="shared" si="2" ref="O6:O35">IF(N6="","",RANK(N6,N$1:N$65536,0)+(COUNT(N$1:N$65536)+1-RANK(N6,N$1:N$65536,0)-RANK(N6,N$1:N$65536,1))/2)</f>
        <v>#REF!</v>
      </c>
      <c r="P6" s="62"/>
      <c r="Q6" s="17" t="e">
        <f>IF(ISNA(MATCH(CONCATENATE(Q$4,$A6),#REF!,0)),"",INDEX(#REF!,MATCH(CONCATENATE(Q$4,$A6),#REF!,0),1))</f>
        <v>#REF!</v>
      </c>
      <c r="R6" s="52"/>
      <c r="S6" s="4" t="e">
        <f>IF(Q6="","",'1. závod'!S6)</f>
        <v>#REF!</v>
      </c>
      <c r="T6" s="50" t="e">
        <f aca="true" t="shared" si="3" ref="T6:T35">IF(S6="","",RANK(S6,S$1:S$65536,0)+(COUNT(S$1:S$65536)+1-RANK(S6,S$1:S$65536,0)-RANK(S6,S$1:S$65536,1))/2)</f>
        <v>#REF!</v>
      </c>
      <c r="U6" s="62"/>
      <c r="V6" s="17" t="e">
        <f>IF(ISNA(MATCH(CONCATENATE(V$4,$A6),#REF!,0)),"",INDEX(#REF!,MATCH(CONCATENATE(V$4,$A6),#REF!,0),1))</f>
        <v>#REF!</v>
      </c>
      <c r="W6" s="52"/>
      <c r="X6" s="4" t="e">
        <f>IF(V6="","",'1. závod'!X6)</f>
        <v>#REF!</v>
      </c>
      <c r="Y6" s="50" t="e">
        <f aca="true" t="shared" si="4" ref="Y6:Y35">IF(X6="","",RANK(X6,X$1:X$65536,0)+(COUNT(X$1:X$65536)+1-RANK(X6,X$1:X$65536,0)-RANK(X6,X$1:X$65536,1))/2)</f>
        <v>#REF!</v>
      </c>
      <c r="Z6" s="62"/>
      <c r="AA6" s="17" t="e">
        <f>IF(ISNA(MATCH(CONCATENATE(AA$4,$A6),#REF!,0)),"",INDEX(#REF!,MATCH(CONCATENATE(AA$4,$A6),#REF!,0),1))</f>
        <v>#REF!</v>
      </c>
      <c r="AB6" s="52"/>
      <c r="AC6" s="4" t="e">
        <f>IF(AA6="","",'1. závod'!AC6)</f>
        <v>#REF!</v>
      </c>
      <c r="AD6" s="50" t="e">
        <f aca="true" t="shared" si="5" ref="AD6:AD35">IF(AC6="","",RANK(AC6,AC$1:AC$65536,0)+(COUNT(AC$1:AC$65536)+1-RANK(AC6,AC$1:AC$65536,0)-RANK(AC6,AC$1:AC$65536,1))/2)</f>
        <v>#REF!</v>
      </c>
      <c r="AE6" s="62"/>
      <c r="AF6" s="17" t="e">
        <f>IF(ISNA(MATCH(CONCATENATE(AF$4,$A6),#REF!,0)),"",INDEX(#REF!,MATCH(CONCATENATE(AF$4,$A6),#REF!,0),1))</f>
        <v>#REF!</v>
      </c>
      <c r="AG6" s="52"/>
      <c r="AH6" s="4" t="e">
        <f>IF(AF6="","",'1. závod'!AH6)</f>
        <v>#REF!</v>
      </c>
      <c r="AI6" s="50" t="e">
        <f aca="true" t="shared" si="6" ref="AI6:AI35">IF(AH6="","",RANK(AH6,AH$1:AH$65536,0)+(COUNT(AH$1:AH$65536)+1-RANK(AH6,AH$1:AH$65536,0)-RANK(AH6,AH$1:AH$65536,1))/2)</f>
        <v>#REF!</v>
      </c>
      <c r="AJ6" s="62"/>
      <c r="AK6" s="17" t="e">
        <f>IF(ISNA(MATCH(CONCATENATE(AK$4,$A6),#REF!,0)),"",INDEX(#REF!,MATCH(CONCATENATE(AK$4,$A6),#REF!,0),1))</f>
        <v>#REF!</v>
      </c>
      <c r="AL6" s="52"/>
      <c r="AM6" s="4" t="e">
        <f>IF(AK6="","",'1. závod'!AM6)</f>
        <v>#REF!</v>
      </c>
      <c r="AN6" s="50" t="e">
        <f aca="true" t="shared" si="7" ref="AN6:AN35">IF(AM6="","",RANK(AM6,AM$1:AM$65536,0)+(COUNT(AM$1:AM$65536)+1-RANK(AM6,AM$1:AM$65536,0)-RANK(AM6,AM$1:AM$65536,1))/2)</f>
        <v>#REF!</v>
      </c>
      <c r="AO6" s="62"/>
      <c r="AP6" s="17" t="e">
        <f>IF(ISNA(MATCH(CONCATENATE(AP$4,$A6),#REF!,0)),"",INDEX(#REF!,MATCH(CONCATENATE(AP$4,$A6),#REF!,0),1))</f>
        <v>#REF!</v>
      </c>
      <c r="AQ6" s="52"/>
      <c r="AR6" s="4" t="e">
        <f>IF(AP6="","",'1. závod'!AR6)</f>
        <v>#REF!</v>
      </c>
      <c r="AS6" s="50" t="e">
        <f aca="true" t="shared" si="8" ref="AS6:AS35">IF(AR6="","",RANK(AR6,AR$1:AR$65536,0)+(COUNT(AR$1:AR$65536)+1-RANK(AR6,AR$1:AR$65536,0)-RANK(AR6,AR$1:AR$65536,1))/2)</f>
        <v>#REF!</v>
      </c>
      <c r="AT6" s="62"/>
      <c r="AU6" s="17" t="e">
        <f>IF(ISNA(MATCH(CONCATENATE(AU$4,$A6),#REF!,0)),"",INDEX(#REF!,MATCH(CONCATENATE(AU$4,$A6),#REF!,0),1))</f>
        <v>#REF!</v>
      </c>
      <c r="AV6" s="52"/>
      <c r="AW6" s="4" t="e">
        <f>IF(AU6="","",'1. závod'!AW6)</f>
        <v>#REF!</v>
      </c>
      <c r="AX6" s="50" t="e">
        <f aca="true" t="shared" si="9" ref="AX6:AX35">IF(AW6="","",RANK(AW6,AW$1:AW$65536,0)+(COUNT(AW$1:AW$65536)+1-RANK(AW6,AW$1:AW$65536,0)-RANK(AW6,AW$1:AW$65536,1))/2)</f>
        <v>#REF!</v>
      </c>
      <c r="AY6" s="62"/>
      <c r="AZ6" s="17" t="e">
        <f>IF(ISNA(MATCH(CONCATENATE(AZ$4,$A6),#REF!,0)),"",INDEX(#REF!,MATCH(CONCATENATE(AZ$4,$A6),#REF!,0),1))</f>
        <v>#REF!</v>
      </c>
      <c r="BA6" s="52"/>
      <c r="BB6" s="4" t="e">
        <f>IF(AZ6="","",'1. závod'!BB6)</f>
        <v>#REF!</v>
      </c>
      <c r="BC6" s="50" t="e">
        <f aca="true" t="shared" si="10" ref="BC6:BC35">IF(BB6="","",RANK(BB6,BB$1:BB$65536,0)+(COUNT(BB$1:BB$65536)+1-RANK(BB6,BB$1:BB$65536,0)-RANK(BB6,BB$1:BB$65536,1))/2)</f>
        <v>#REF!</v>
      </c>
      <c r="BD6" s="62"/>
      <c r="BE6" s="17" t="e">
        <f>IF(ISNA(MATCH(CONCATENATE(BE$4,$A6),#REF!,0)),"",INDEX(#REF!,MATCH(CONCATENATE(BE$4,$A6),#REF!,0),1))</f>
        <v>#REF!</v>
      </c>
      <c r="BF6" s="52"/>
      <c r="BG6" s="4" t="e">
        <f>IF(BE6="","",'1. závod'!BG6)</f>
        <v>#REF!</v>
      </c>
      <c r="BH6" s="50" t="e">
        <f aca="true" t="shared" si="11" ref="BH6:BH35">IF(BG6="","",RANK(BG6,BG$1:BG$65536,0)+(COUNT(BG$1:BG$65536)+1-RANK(BG6,BG$1:BG$65536,0)-RANK(BG6,BG$1:BG$65536,1))/2)</f>
        <v>#REF!</v>
      </c>
      <c r="BI6" s="62"/>
      <c r="BJ6" s="17" t="e">
        <f>IF(ISNA(MATCH(CONCATENATE(BJ$4,$A6),#REF!,0)),"",INDEX(#REF!,MATCH(CONCATENATE(BJ$4,$A6),#REF!,0),1))</f>
        <v>#REF!</v>
      </c>
      <c r="BK6" s="52"/>
      <c r="BL6" s="4" t="e">
        <f>IF(BJ6="","",'1. závod'!BL6)</f>
        <v>#REF!</v>
      </c>
      <c r="BM6" s="50" t="e">
        <f aca="true" t="shared" si="12" ref="BM6:BM35">IF(BL6="","",RANK(BL6,BL$1:BL$65536,0)+(COUNT(BL$1:BL$65536)+1-RANK(BL6,BL$1:BL$65536,0)-RANK(BL6,BL$1:BL$65536,1))/2)</f>
        <v>#REF!</v>
      </c>
      <c r="BN6" s="62"/>
      <c r="BO6" s="17" t="e">
        <f>IF(ISNA(MATCH(CONCATENATE(BO$4,$A6),#REF!,0)),"",INDEX(#REF!,MATCH(CONCATENATE(BO$4,$A6),#REF!,0),1))</f>
        <v>#REF!</v>
      </c>
      <c r="BP6" s="52"/>
      <c r="BQ6" s="4" t="e">
        <f>IF(BO6="","",'1. závod'!BQ6)</f>
        <v>#REF!</v>
      </c>
      <c r="BR6" s="50" t="e">
        <f aca="true" t="shared" si="13" ref="BR6:BR35">IF(BQ6="","",RANK(BQ6,BQ$1:BQ$65536,0)+(COUNT(BQ$1:BQ$65536)+1-RANK(BQ6,BQ$1:BQ$65536,0)-RANK(BQ6,BQ$1:BQ$65536,1))/2)</f>
        <v>#REF!</v>
      </c>
      <c r="BS6" s="62"/>
      <c r="BT6" s="17" t="e">
        <f>IF(ISNA(MATCH(CONCATENATE(BT$4,$A6),#REF!,0)),"",INDEX(#REF!,MATCH(CONCATENATE(BT$4,$A6),#REF!,0),1))</f>
        <v>#REF!</v>
      </c>
      <c r="BU6" s="52"/>
      <c r="BV6" s="4" t="e">
        <f>IF(BT6="","",'1. závod'!BV6)</f>
        <v>#REF!</v>
      </c>
      <c r="BW6" s="50" t="e">
        <f aca="true" t="shared" si="14" ref="BW6:BW35">IF(BV6="","",RANK(BV6,BV$1:BV$65536,0)+(COUNT(BV$1:BV$65536)+1-RANK(BV6,BV$1:BV$65536,0)-RANK(BV6,BV$1:BV$65536,1))/2)</f>
        <v>#REF!</v>
      </c>
      <c r="BX6" s="62"/>
    </row>
    <row r="7" spans="1:76" s="10" customFormat="1" ht="34.5" customHeight="1">
      <c r="A7" s="5">
        <v>2</v>
      </c>
      <c r="B7" s="17" t="e">
        <f>IF(ISNA(MATCH(CONCATENATE(B$4,$A7),#REF!,0)),"",INDEX(#REF!,MATCH(CONCATENATE(B$4,$A7),#REF!,0),1))</f>
        <v>#REF!</v>
      </c>
      <c r="C7" s="52"/>
      <c r="D7" s="4" t="e">
        <f>IF(B7="","",'1. závod'!D7)</f>
        <v>#REF!</v>
      </c>
      <c r="E7" s="50" t="e">
        <f t="shared" si="0"/>
        <v>#REF!</v>
      </c>
      <c r="F7" s="63"/>
      <c r="G7" s="17" t="e">
        <f>IF(ISNA(MATCH(CONCATENATE(G$4,$A7),#REF!,0)),"",INDEX(#REF!,MATCH(CONCATENATE(G$4,$A7),#REF!,0),1))</f>
        <v>#REF!</v>
      </c>
      <c r="H7" s="52"/>
      <c r="I7" s="4" t="e">
        <f>IF(G7="","",'1. závod'!I7)</f>
        <v>#REF!</v>
      </c>
      <c r="J7" s="50" t="e">
        <f t="shared" si="1"/>
        <v>#REF!</v>
      </c>
      <c r="K7" s="63"/>
      <c r="L7" s="17" t="e">
        <f>IF(ISNA(MATCH(CONCATENATE(L$4,$A7),#REF!,0)),"",INDEX(#REF!,MATCH(CONCATENATE(L$4,$A7),#REF!,0),1))</f>
        <v>#REF!</v>
      </c>
      <c r="M7" s="52"/>
      <c r="N7" s="4" t="e">
        <f>IF(L7="","",'1. závod'!N7)</f>
        <v>#REF!</v>
      </c>
      <c r="O7" s="50" t="e">
        <f t="shared" si="2"/>
        <v>#REF!</v>
      </c>
      <c r="P7" s="63"/>
      <c r="Q7" s="17" t="e">
        <f>IF(ISNA(MATCH(CONCATENATE(Q$4,$A7),#REF!,0)),"",INDEX(#REF!,MATCH(CONCATENATE(Q$4,$A7),#REF!,0),1))</f>
        <v>#REF!</v>
      </c>
      <c r="R7" s="52"/>
      <c r="S7" s="4" t="e">
        <f>IF(Q7="","",'1. závod'!S7)</f>
        <v>#REF!</v>
      </c>
      <c r="T7" s="50" t="e">
        <f t="shared" si="3"/>
        <v>#REF!</v>
      </c>
      <c r="U7" s="63"/>
      <c r="V7" s="17" t="e">
        <f>IF(ISNA(MATCH(CONCATENATE(V$4,$A7),#REF!,0)),"",INDEX(#REF!,MATCH(CONCATENATE(V$4,$A7),#REF!,0),1))</f>
        <v>#REF!</v>
      </c>
      <c r="W7" s="52"/>
      <c r="X7" s="4" t="e">
        <f>IF(V7="","",'1. závod'!X7)</f>
        <v>#REF!</v>
      </c>
      <c r="Y7" s="50" t="e">
        <f t="shared" si="4"/>
        <v>#REF!</v>
      </c>
      <c r="Z7" s="63"/>
      <c r="AA7" s="17" t="e">
        <f>IF(ISNA(MATCH(CONCATENATE(AA$4,$A7),#REF!,0)),"",INDEX(#REF!,MATCH(CONCATENATE(AA$4,$A7),#REF!,0),1))</f>
        <v>#REF!</v>
      </c>
      <c r="AB7" s="52"/>
      <c r="AC7" s="4" t="e">
        <f>IF(AA7="","",'1. závod'!AC7)</f>
        <v>#REF!</v>
      </c>
      <c r="AD7" s="50" t="e">
        <f t="shared" si="5"/>
        <v>#REF!</v>
      </c>
      <c r="AE7" s="63"/>
      <c r="AF7" s="17" t="e">
        <f>IF(ISNA(MATCH(CONCATENATE(AF$4,$A7),#REF!,0)),"",INDEX(#REF!,MATCH(CONCATENATE(AF$4,$A7),#REF!,0),1))</f>
        <v>#REF!</v>
      </c>
      <c r="AG7" s="52"/>
      <c r="AH7" s="4" t="e">
        <f>IF(AF7="","",'1. závod'!AH7)</f>
        <v>#REF!</v>
      </c>
      <c r="AI7" s="50" t="e">
        <f t="shared" si="6"/>
        <v>#REF!</v>
      </c>
      <c r="AJ7" s="63"/>
      <c r="AK7" s="17" t="e">
        <f>IF(ISNA(MATCH(CONCATENATE(AK$4,$A7),#REF!,0)),"",INDEX(#REF!,MATCH(CONCATENATE(AK$4,$A7),#REF!,0),1))</f>
        <v>#REF!</v>
      </c>
      <c r="AL7" s="52"/>
      <c r="AM7" s="4" t="e">
        <f>IF(AK7="","",'1. závod'!AM7)</f>
        <v>#REF!</v>
      </c>
      <c r="AN7" s="50" t="e">
        <f t="shared" si="7"/>
        <v>#REF!</v>
      </c>
      <c r="AO7" s="63"/>
      <c r="AP7" s="17" t="e">
        <f>IF(ISNA(MATCH(CONCATENATE(AP$4,$A7),#REF!,0)),"",INDEX(#REF!,MATCH(CONCATENATE(AP$4,$A7),#REF!,0),1))</f>
        <v>#REF!</v>
      </c>
      <c r="AQ7" s="52"/>
      <c r="AR7" s="4" t="e">
        <f>IF(AP7="","",'1. závod'!AR7)</f>
        <v>#REF!</v>
      </c>
      <c r="AS7" s="50" t="e">
        <f t="shared" si="8"/>
        <v>#REF!</v>
      </c>
      <c r="AT7" s="63"/>
      <c r="AU7" s="17" t="e">
        <f>IF(ISNA(MATCH(CONCATENATE(AU$4,$A7),#REF!,0)),"",INDEX(#REF!,MATCH(CONCATENATE(AU$4,$A7),#REF!,0),1))</f>
        <v>#REF!</v>
      </c>
      <c r="AV7" s="52"/>
      <c r="AW7" s="4" t="e">
        <f>IF(AU7="","",'1. závod'!AW7)</f>
        <v>#REF!</v>
      </c>
      <c r="AX7" s="50" t="e">
        <f t="shared" si="9"/>
        <v>#REF!</v>
      </c>
      <c r="AY7" s="63"/>
      <c r="AZ7" s="17" t="e">
        <f>IF(ISNA(MATCH(CONCATENATE(AZ$4,$A7),#REF!,0)),"",INDEX(#REF!,MATCH(CONCATENATE(AZ$4,$A7),#REF!,0),1))</f>
        <v>#REF!</v>
      </c>
      <c r="BA7" s="52"/>
      <c r="BB7" s="4" t="e">
        <f>IF(AZ7="","",'1. závod'!BB7)</f>
        <v>#REF!</v>
      </c>
      <c r="BC7" s="50" t="e">
        <f t="shared" si="10"/>
        <v>#REF!</v>
      </c>
      <c r="BD7" s="63"/>
      <c r="BE7" s="17" t="e">
        <f>IF(ISNA(MATCH(CONCATENATE(BE$4,$A7),#REF!,0)),"",INDEX(#REF!,MATCH(CONCATENATE(BE$4,$A7),#REF!,0),1))</f>
        <v>#REF!</v>
      </c>
      <c r="BF7" s="52"/>
      <c r="BG7" s="4" t="e">
        <f>IF(BE7="","",'1. závod'!BG7)</f>
        <v>#REF!</v>
      </c>
      <c r="BH7" s="50" t="e">
        <f t="shared" si="11"/>
        <v>#REF!</v>
      </c>
      <c r="BI7" s="63"/>
      <c r="BJ7" s="17" t="e">
        <f>IF(ISNA(MATCH(CONCATENATE(BJ$4,$A7),#REF!,0)),"",INDEX(#REF!,MATCH(CONCATENATE(BJ$4,$A7),#REF!,0),1))</f>
        <v>#REF!</v>
      </c>
      <c r="BK7" s="52"/>
      <c r="BL7" s="4" t="e">
        <f>IF(BJ7="","",'1. závod'!BL7)</f>
        <v>#REF!</v>
      </c>
      <c r="BM7" s="50" t="e">
        <f t="shared" si="12"/>
        <v>#REF!</v>
      </c>
      <c r="BN7" s="63"/>
      <c r="BO7" s="17" t="e">
        <f>IF(ISNA(MATCH(CONCATENATE(BO$4,$A7),#REF!,0)),"",INDEX(#REF!,MATCH(CONCATENATE(BO$4,$A7),#REF!,0),1))</f>
        <v>#REF!</v>
      </c>
      <c r="BP7" s="52"/>
      <c r="BQ7" s="4" t="e">
        <f>IF(BO7="","",'1. závod'!BQ7)</f>
        <v>#REF!</v>
      </c>
      <c r="BR7" s="50" t="e">
        <f t="shared" si="13"/>
        <v>#REF!</v>
      </c>
      <c r="BS7" s="63"/>
      <c r="BT7" s="17" t="e">
        <f>IF(ISNA(MATCH(CONCATENATE(BT$4,$A7),#REF!,0)),"",INDEX(#REF!,MATCH(CONCATENATE(BT$4,$A7),#REF!,0),1))</f>
        <v>#REF!</v>
      </c>
      <c r="BU7" s="52"/>
      <c r="BV7" s="4" t="e">
        <f>IF(BT7="","",'1. závod'!BV7)</f>
        <v>#REF!</v>
      </c>
      <c r="BW7" s="50" t="e">
        <f t="shared" si="14"/>
        <v>#REF!</v>
      </c>
      <c r="BX7" s="63"/>
    </row>
    <row r="8" spans="1:76" s="10" customFormat="1" ht="34.5" customHeight="1">
      <c r="A8" s="5">
        <v>3</v>
      </c>
      <c r="B8" s="17" t="e">
        <f>IF(ISNA(MATCH(CONCATENATE(B$4,$A8),#REF!,0)),"",INDEX(#REF!,MATCH(CONCATENATE(B$4,$A8),#REF!,0),1))</f>
        <v>#REF!</v>
      </c>
      <c r="C8" s="52"/>
      <c r="D8" s="4" t="e">
        <f>IF(B8="","",'1. závod'!D8)</f>
        <v>#REF!</v>
      </c>
      <c r="E8" s="50" t="e">
        <f t="shared" si="0"/>
        <v>#REF!</v>
      </c>
      <c r="F8" s="63"/>
      <c r="G8" s="17" t="e">
        <f>IF(ISNA(MATCH(CONCATENATE(G$4,$A8),#REF!,0)),"",INDEX(#REF!,MATCH(CONCATENATE(G$4,$A8),#REF!,0),1))</f>
        <v>#REF!</v>
      </c>
      <c r="H8" s="52"/>
      <c r="I8" s="4" t="e">
        <f>IF(G8="","",'1. závod'!I8)</f>
        <v>#REF!</v>
      </c>
      <c r="J8" s="50" t="e">
        <f t="shared" si="1"/>
        <v>#REF!</v>
      </c>
      <c r="K8" s="63"/>
      <c r="L8" s="17" t="e">
        <f>IF(ISNA(MATCH(CONCATENATE(L$4,$A8),#REF!,0)),"",INDEX(#REF!,MATCH(CONCATENATE(L$4,$A8),#REF!,0),1))</f>
        <v>#REF!</v>
      </c>
      <c r="M8" s="52"/>
      <c r="N8" s="4" t="e">
        <f>IF(L8="","",'1. závod'!N8)</f>
        <v>#REF!</v>
      </c>
      <c r="O8" s="50" t="e">
        <f t="shared" si="2"/>
        <v>#REF!</v>
      </c>
      <c r="P8" s="63"/>
      <c r="Q8" s="17" t="e">
        <f>IF(ISNA(MATCH(CONCATENATE(Q$4,$A8),#REF!,0)),"",INDEX(#REF!,MATCH(CONCATENATE(Q$4,$A8),#REF!,0),1))</f>
        <v>#REF!</v>
      </c>
      <c r="R8" s="52"/>
      <c r="S8" s="4" t="e">
        <f>IF(Q8="","",'1. závod'!S8)</f>
        <v>#REF!</v>
      </c>
      <c r="T8" s="50" t="e">
        <f t="shared" si="3"/>
        <v>#REF!</v>
      </c>
      <c r="U8" s="63"/>
      <c r="V8" s="17" t="e">
        <f>IF(ISNA(MATCH(CONCATENATE(V$4,$A8),#REF!,0)),"",INDEX(#REF!,MATCH(CONCATENATE(V$4,$A8),#REF!,0),1))</f>
        <v>#REF!</v>
      </c>
      <c r="W8" s="52"/>
      <c r="X8" s="4" t="e">
        <f>IF(V8="","",'1. závod'!X8)</f>
        <v>#REF!</v>
      </c>
      <c r="Y8" s="50" t="e">
        <f t="shared" si="4"/>
        <v>#REF!</v>
      </c>
      <c r="Z8" s="63"/>
      <c r="AA8" s="17" t="e">
        <f>IF(ISNA(MATCH(CONCATENATE(AA$4,$A8),#REF!,0)),"",INDEX(#REF!,MATCH(CONCATENATE(AA$4,$A8),#REF!,0),1))</f>
        <v>#REF!</v>
      </c>
      <c r="AB8" s="52"/>
      <c r="AC8" s="4" t="e">
        <f>IF(AA8="","",'1. závod'!AC8)</f>
        <v>#REF!</v>
      </c>
      <c r="AD8" s="50" t="e">
        <f t="shared" si="5"/>
        <v>#REF!</v>
      </c>
      <c r="AE8" s="63"/>
      <c r="AF8" s="17" t="e">
        <f>IF(ISNA(MATCH(CONCATENATE(AF$4,$A8),#REF!,0)),"",INDEX(#REF!,MATCH(CONCATENATE(AF$4,$A8),#REF!,0),1))</f>
        <v>#REF!</v>
      </c>
      <c r="AG8" s="52"/>
      <c r="AH8" s="4" t="e">
        <f>IF(AF8="","",'1. závod'!AH8)</f>
        <v>#REF!</v>
      </c>
      <c r="AI8" s="50" t="e">
        <f t="shared" si="6"/>
        <v>#REF!</v>
      </c>
      <c r="AJ8" s="63"/>
      <c r="AK8" s="17" t="e">
        <f>IF(ISNA(MATCH(CONCATENATE(AK$4,$A8),#REF!,0)),"",INDEX(#REF!,MATCH(CONCATENATE(AK$4,$A8),#REF!,0),1))</f>
        <v>#REF!</v>
      </c>
      <c r="AL8" s="52"/>
      <c r="AM8" s="4" t="e">
        <f>IF(AK8="","",'1. závod'!AM8)</f>
        <v>#REF!</v>
      </c>
      <c r="AN8" s="50" t="e">
        <f t="shared" si="7"/>
        <v>#REF!</v>
      </c>
      <c r="AO8" s="63"/>
      <c r="AP8" s="17" t="e">
        <f>IF(ISNA(MATCH(CONCATENATE(AP$4,$A8),#REF!,0)),"",INDEX(#REF!,MATCH(CONCATENATE(AP$4,$A8),#REF!,0),1))</f>
        <v>#REF!</v>
      </c>
      <c r="AQ8" s="52"/>
      <c r="AR8" s="4" t="e">
        <f>IF(AP8="","",'1. závod'!AR8)</f>
        <v>#REF!</v>
      </c>
      <c r="AS8" s="50" t="e">
        <f t="shared" si="8"/>
        <v>#REF!</v>
      </c>
      <c r="AT8" s="63"/>
      <c r="AU8" s="17" t="e">
        <f>IF(ISNA(MATCH(CONCATENATE(AU$4,$A8),#REF!,0)),"",INDEX(#REF!,MATCH(CONCATENATE(AU$4,$A8),#REF!,0),1))</f>
        <v>#REF!</v>
      </c>
      <c r="AV8" s="52"/>
      <c r="AW8" s="4" t="e">
        <f>IF(AU8="","",'1. závod'!AW8)</f>
        <v>#REF!</v>
      </c>
      <c r="AX8" s="50" t="e">
        <f t="shared" si="9"/>
        <v>#REF!</v>
      </c>
      <c r="AY8" s="63"/>
      <c r="AZ8" s="17" t="e">
        <f>IF(ISNA(MATCH(CONCATENATE(AZ$4,$A8),#REF!,0)),"",INDEX(#REF!,MATCH(CONCATENATE(AZ$4,$A8),#REF!,0),1))</f>
        <v>#REF!</v>
      </c>
      <c r="BA8" s="52"/>
      <c r="BB8" s="4" t="e">
        <f>IF(AZ8="","",'1. závod'!BB8)</f>
        <v>#REF!</v>
      </c>
      <c r="BC8" s="50" t="e">
        <f t="shared" si="10"/>
        <v>#REF!</v>
      </c>
      <c r="BD8" s="63"/>
      <c r="BE8" s="17" t="e">
        <f>IF(ISNA(MATCH(CONCATENATE(BE$4,$A8),#REF!,0)),"",INDEX(#REF!,MATCH(CONCATENATE(BE$4,$A8),#REF!,0),1))</f>
        <v>#REF!</v>
      </c>
      <c r="BF8" s="52"/>
      <c r="BG8" s="4" t="e">
        <f>IF(BE8="","",'1. závod'!BG8)</f>
        <v>#REF!</v>
      </c>
      <c r="BH8" s="50" t="e">
        <f t="shared" si="11"/>
        <v>#REF!</v>
      </c>
      <c r="BI8" s="63"/>
      <c r="BJ8" s="17" t="e">
        <f>IF(ISNA(MATCH(CONCATENATE(BJ$4,$A8),#REF!,0)),"",INDEX(#REF!,MATCH(CONCATENATE(BJ$4,$A8),#REF!,0),1))</f>
        <v>#REF!</v>
      </c>
      <c r="BK8" s="52"/>
      <c r="BL8" s="4" t="e">
        <f>IF(BJ8="","",'1. závod'!BL8)</f>
        <v>#REF!</v>
      </c>
      <c r="BM8" s="50" t="e">
        <f t="shared" si="12"/>
        <v>#REF!</v>
      </c>
      <c r="BN8" s="63"/>
      <c r="BO8" s="17" t="e">
        <f>IF(ISNA(MATCH(CONCATENATE(BO$4,$A8),#REF!,0)),"",INDEX(#REF!,MATCH(CONCATENATE(BO$4,$A8),#REF!,0),1))</f>
        <v>#REF!</v>
      </c>
      <c r="BP8" s="52"/>
      <c r="BQ8" s="4" t="e">
        <f>IF(BO8="","",'1. závod'!BQ8)</f>
        <v>#REF!</v>
      </c>
      <c r="BR8" s="50" t="e">
        <f t="shared" si="13"/>
        <v>#REF!</v>
      </c>
      <c r="BS8" s="63"/>
      <c r="BT8" s="17" t="e">
        <f>IF(ISNA(MATCH(CONCATENATE(BT$4,$A8),#REF!,0)),"",INDEX(#REF!,MATCH(CONCATENATE(BT$4,$A8),#REF!,0),1))</f>
        <v>#REF!</v>
      </c>
      <c r="BU8" s="52"/>
      <c r="BV8" s="4" t="e">
        <f>IF(BT8="","",'1. závod'!BV8)</f>
        <v>#REF!</v>
      </c>
      <c r="BW8" s="50" t="e">
        <f t="shared" si="14"/>
        <v>#REF!</v>
      </c>
      <c r="BX8" s="63"/>
    </row>
    <row r="9" spans="1:76" s="10" customFormat="1" ht="34.5" customHeight="1">
      <c r="A9" s="5">
        <v>4</v>
      </c>
      <c r="B9" s="17" t="e">
        <f>IF(ISNA(MATCH(CONCATENATE(B$4,$A9),#REF!,0)),"",INDEX(#REF!,MATCH(CONCATENATE(B$4,$A9),#REF!,0),1))</f>
        <v>#REF!</v>
      </c>
      <c r="C9" s="52"/>
      <c r="D9" s="4" t="e">
        <f>IF(B9="","",'1. závod'!D9)</f>
        <v>#REF!</v>
      </c>
      <c r="E9" s="50" t="e">
        <f t="shared" si="0"/>
        <v>#REF!</v>
      </c>
      <c r="F9" s="63"/>
      <c r="G9" s="17" t="e">
        <f>IF(ISNA(MATCH(CONCATENATE(G$4,$A9),#REF!,0)),"",INDEX(#REF!,MATCH(CONCATENATE(G$4,$A9),#REF!,0),1))</f>
        <v>#REF!</v>
      </c>
      <c r="H9" s="52"/>
      <c r="I9" s="4" t="e">
        <f>IF(G9="","",'1. závod'!I9)</f>
        <v>#REF!</v>
      </c>
      <c r="J9" s="50" t="e">
        <f t="shared" si="1"/>
        <v>#REF!</v>
      </c>
      <c r="K9" s="63"/>
      <c r="L9" s="17" t="e">
        <f>IF(ISNA(MATCH(CONCATENATE(L$4,$A9),#REF!,0)),"",INDEX(#REF!,MATCH(CONCATENATE(L$4,$A9),#REF!,0),1))</f>
        <v>#REF!</v>
      </c>
      <c r="M9" s="52"/>
      <c r="N9" s="4" t="e">
        <f>IF(L9="","",'1. závod'!N9)</f>
        <v>#REF!</v>
      </c>
      <c r="O9" s="50" t="e">
        <f t="shared" si="2"/>
        <v>#REF!</v>
      </c>
      <c r="P9" s="63"/>
      <c r="Q9" s="17" t="e">
        <f>IF(ISNA(MATCH(CONCATENATE(Q$4,$A9),#REF!,0)),"",INDEX(#REF!,MATCH(CONCATENATE(Q$4,$A9),#REF!,0),1))</f>
        <v>#REF!</v>
      </c>
      <c r="R9" s="52"/>
      <c r="S9" s="4" t="e">
        <f>IF(Q9="","",'1. závod'!S9)</f>
        <v>#REF!</v>
      </c>
      <c r="T9" s="50" t="e">
        <f t="shared" si="3"/>
        <v>#REF!</v>
      </c>
      <c r="U9" s="63"/>
      <c r="V9" s="17" t="e">
        <f>IF(ISNA(MATCH(CONCATENATE(V$4,$A9),#REF!,0)),"",INDEX(#REF!,MATCH(CONCATENATE(V$4,$A9),#REF!,0),1))</f>
        <v>#REF!</v>
      </c>
      <c r="W9" s="52"/>
      <c r="X9" s="4" t="e">
        <f>IF(V9="","",'1. závod'!X9)</f>
        <v>#REF!</v>
      </c>
      <c r="Y9" s="50" t="e">
        <f t="shared" si="4"/>
        <v>#REF!</v>
      </c>
      <c r="Z9" s="63"/>
      <c r="AA9" s="17" t="e">
        <f>IF(ISNA(MATCH(CONCATENATE(AA$4,$A9),#REF!,0)),"",INDEX(#REF!,MATCH(CONCATENATE(AA$4,$A9),#REF!,0),1))</f>
        <v>#REF!</v>
      </c>
      <c r="AB9" s="52"/>
      <c r="AC9" s="4" t="e">
        <f>IF(AA9="","",'1. závod'!AC9)</f>
        <v>#REF!</v>
      </c>
      <c r="AD9" s="50" t="e">
        <f t="shared" si="5"/>
        <v>#REF!</v>
      </c>
      <c r="AE9" s="63"/>
      <c r="AF9" s="17" t="e">
        <f>IF(ISNA(MATCH(CONCATENATE(AF$4,$A9),#REF!,0)),"",INDEX(#REF!,MATCH(CONCATENATE(AF$4,$A9),#REF!,0),1))</f>
        <v>#REF!</v>
      </c>
      <c r="AG9" s="52"/>
      <c r="AH9" s="4" t="e">
        <f>IF(AF9="","",'1. závod'!AH9)</f>
        <v>#REF!</v>
      </c>
      <c r="AI9" s="50" t="e">
        <f t="shared" si="6"/>
        <v>#REF!</v>
      </c>
      <c r="AJ9" s="63"/>
      <c r="AK9" s="17" t="e">
        <f>IF(ISNA(MATCH(CONCATENATE(AK$4,$A9),#REF!,0)),"",INDEX(#REF!,MATCH(CONCATENATE(AK$4,$A9),#REF!,0),1))</f>
        <v>#REF!</v>
      </c>
      <c r="AL9" s="52"/>
      <c r="AM9" s="4" t="e">
        <f>IF(AK9="","",'1. závod'!AM9)</f>
        <v>#REF!</v>
      </c>
      <c r="AN9" s="50" t="e">
        <f t="shared" si="7"/>
        <v>#REF!</v>
      </c>
      <c r="AO9" s="63"/>
      <c r="AP9" s="17" t="e">
        <f>IF(ISNA(MATCH(CONCATENATE(AP$4,$A9),#REF!,0)),"",INDEX(#REF!,MATCH(CONCATENATE(AP$4,$A9),#REF!,0),1))</f>
        <v>#REF!</v>
      </c>
      <c r="AQ9" s="52"/>
      <c r="AR9" s="4" t="e">
        <f>IF(AP9="","",'1. závod'!AR9)</f>
        <v>#REF!</v>
      </c>
      <c r="AS9" s="50" t="e">
        <f t="shared" si="8"/>
        <v>#REF!</v>
      </c>
      <c r="AT9" s="63"/>
      <c r="AU9" s="17" t="e">
        <f>IF(ISNA(MATCH(CONCATENATE(AU$4,$A9),#REF!,0)),"",INDEX(#REF!,MATCH(CONCATENATE(AU$4,$A9),#REF!,0),1))</f>
        <v>#REF!</v>
      </c>
      <c r="AV9" s="52"/>
      <c r="AW9" s="4" t="e">
        <f>IF(AU9="","",'1. závod'!AW9)</f>
        <v>#REF!</v>
      </c>
      <c r="AX9" s="50" t="e">
        <f t="shared" si="9"/>
        <v>#REF!</v>
      </c>
      <c r="AY9" s="63"/>
      <c r="AZ9" s="17" t="e">
        <f>IF(ISNA(MATCH(CONCATENATE(AZ$4,$A9),#REF!,0)),"",INDEX(#REF!,MATCH(CONCATENATE(AZ$4,$A9),#REF!,0),1))</f>
        <v>#REF!</v>
      </c>
      <c r="BA9" s="52"/>
      <c r="BB9" s="4" t="e">
        <f>IF(AZ9="","",'1. závod'!BB9)</f>
        <v>#REF!</v>
      </c>
      <c r="BC9" s="50" t="e">
        <f t="shared" si="10"/>
        <v>#REF!</v>
      </c>
      <c r="BD9" s="63"/>
      <c r="BE9" s="17" t="e">
        <f>IF(ISNA(MATCH(CONCATENATE(BE$4,$A9),#REF!,0)),"",INDEX(#REF!,MATCH(CONCATENATE(BE$4,$A9),#REF!,0),1))</f>
        <v>#REF!</v>
      </c>
      <c r="BF9" s="52"/>
      <c r="BG9" s="4" t="e">
        <f>IF(BE9="","",'1. závod'!BG9)</f>
        <v>#REF!</v>
      </c>
      <c r="BH9" s="50" t="e">
        <f t="shared" si="11"/>
        <v>#REF!</v>
      </c>
      <c r="BI9" s="63"/>
      <c r="BJ9" s="17" t="e">
        <f>IF(ISNA(MATCH(CONCATENATE(BJ$4,$A9),#REF!,0)),"",INDEX(#REF!,MATCH(CONCATENATE(BJ$4,$A9),#REF!,0),1))</f>
        <v>#REF!</v>
      </c>
      <c r="BK9" s="52"/>
      <c r="BL9" s="4" t="e">
        <f>IF(BJ9="","",'1. závod'!BL9)</f>
        <v>#REF!</v>
      </c>
      <c r="BM9" s="50" t="e">
        <f t="shared" si="12"/>
        <v>#REF!</v>
      </c>
      <c r="BN9" s="63"/>
      <c r="BO9" s="17" t="e">
        <f>IF(ISNA(MATCH(CONCATENATE(BO$4,$A9),#REF!,0)),"",INDEX(#REF!,MATCH(CONCATENATE(BO$4,$A9),#REF!,0),1))</f>
        <v>#REF!</v>
      </c>
      <c r="BP9" s="52"/>
      <c r="BQ9" s="4" t="e">
        <f>IF(BO9="","",'1. závod'!BQ9)</f>
        <v>#REF!</v>
      </c>
      <c r="BR9" s="50" t="e">
        <f t="shared" si="13"/>
        <v>#REF!</v>
      </c>
      <c r="BS9" s="63"/>
      <c r="BT9" s="17" t="e">
        <f>IF(ISNA(MATCH(CONCATENATE(BT$4,$A9),#REF!,0)),"",INDEX(#REF!,MATCH(CONCATENATE(BT$4,$A9),#REF!,0),1))</f>
        <v>#REF!</v>
      </c>
      <c r="BU9" s="52"/>
      <c r="BV9" s="4" t="e">
        <f>IF(BT9="","",'1. závod'!BV9)</f>
        <v>#REF!</v>
      </c>
      <c r="BW9" s="50" t="e">
        <f t="shared" si="14"/>
        <v>#REF!</v>
      </c>
      <c r="BX9" s="63"/>
    </row>
    <row r="10" spans="1:76" s="10" customFormat="1" ht="34.5" customHeight="1">
      <c r="A10" s="5">
        <v>5</v>
      </c>
      <c r="B10" s="17" t="e">
        <f>IF(ISNA(MATCH(CONCATENATE(B$4,$A10),#REF!,0)),"",INDEX(#REF!,MATCH(CONCATENATE(B$4,$A10),#REF!,0),1))</f>
        <v>#REF!</v>
      </c>
      <c r="C10" s="52"/>
      <c r="D10" s="4" t="e">
        <f>IF(B10="","",'1. závod'!D10)</f>
        <v>#REF!</v>
      </c>
      <c r="E10" s="50" t="e">
        <f t="shared" si="0"/>
        <v>#REF!</v>
      </c>
      <c r="F10" s="63"/>
      <c r="G10" s="17" t="e">
        <f>IF(ISNA(MATCH(CONCATENATE(G$4,$A10),#REF!,0)),"",INDEX(#REF!,MATCH(CONCATENATE(G$4,$A10),#REF!,0),1))</f>
        <v>#REF!</v>
      </c>
      <c r="H10" s="52"/>
      <c r="I10" s="4" t="e">
        <f>IF(G10="","",'1. závod'!I10)</f>
        <v>#REF!</v>
      </c>
      <c r="J10" s="50" t="e">
        <f t="shared" si="1"/>
        <v>#REF!</v>
      </c>
      <c r="K10" s="63"/>
      <c r="L10" s="17" t="e">
        <f>IF(ISNA(MATCH(CONCATENATE(L$4,$A10),#REF!,0)),"",INDEX(#REF!,MATCH(CONCATENATE(L$4,$A10),#REF!,0),1))</f>
        <v>#REF!</v>
      </c>
      <c r="M10" s="52"/>
      <c r="N10" s="4" t="e">
        <f>IF(L10="","",'1. závod'!N10)</f>
        <v>#REF!</v>
      </c>
      <c r="O10" s="50" t="e">
        <f t="shared" si="2"/>
        <v>#REF!</v>
      </c>
      <c r="P10" s="63"/>
      <c r="Q10" s="17" t="e">
        <f>IF(ISNA(MATCH(CONCATENATE(Q$4,$A10),#REF!,0)),"",INDEX(#REF!,MATCH(CONCATENATE(Q$4,$A10),#REF!,0),1))</f>
        <v>#REF!</v>
      </c>
      <c r="R10" s="52"/>
      <c r="S10" s="4" t="e">
        <f>IF(Q10="","",'1. závod'!S10)</f>
        <v>#REF!</v>
      </c>
      <c r="T10" s="50" t="e">
        <f t="shared" si="3"/>
        <v>#REF!</v>
      </c>
      <c r="U10" s="63"/>
      <c r="V10" s="17" t="e">
        <f>IF(ISNA(MATCH(CONCATENATE(V$4,$A10),#REF!,0)),"",INDEX(#REF!,MATCH(CONCATENATE(V$4,$A10),#REF!,0),1))</f>
        <v>#REF!</v>
      </c>
      <c r="W10" s="52"/>
      <c r="X10" s="4" t="e">
        <f>IF(V10="","",'1. závod'!X10)</f>
        <v>#REF!</v>
      </c>
      <c r="Y10" s="50" t="e">
        <f t="shared" si="4"/>
        <v>#REF!</v>
      </c>
      <c r="Z10" s="63"/>
      <c r="AA10" s="17" t="e">
        <f>IF(ISNA(MATCH(CONCATENATE(AA$4,$A10),#REF!,0)),"",INDEX(#REF!,MATCH(CONCATENATE(AA$4,$A10),#REF!,0),1))</f>
        <v>#REF!</v>
      </c>
      <c r="AB10" s="52"/>
      <c r="AC10" s="4" t="e">
        <f>IF(AA10="","",'1. závod'!AC10)</f>
        <v>#REF!</v>
      </c>
      <c r="AD10" s="50" t="e">
        <f t="shared" si="5"/>
        <v>#REF!</v>
      </c>
      <c r="AE10" s="63"/>
      <c r="AF10" s="17" t="e">
        <f>IF(ISNA(MATCH(CONCATENATE(AF$4,$A10),#REF!,0)),"",INDEX(#REF!,MATCH(CONCATENATE(AF$4,$A10),#REF!,0),1))</f>
        <v>#REF!</v>
      </c>
      <c r="AG10" s="52"/>
      <c r="AH10" s="4" t="e">
        <f>IF(AF10="","",'1. závod'!AH10)</f>
        <v>#REF!</v>
      </c>
      <c r="AI10" s="50" t="e">
        <f t="shared" si="6"/>
        <v>#REF!</v>
      </c>
      <c r="AJ10" s="63"/>
      <c r="AK10" s="17" t="e">
        <f>IF(ISNA(MATCH(CONCATENATE(AK$4,$A10),#REF!,0)),"",INDEX(#REF!,MATCH(CONCATENATE(AK$4,$A10),#REF!,0),1))</f>
        <v>#REF!</v>
      </c>
      <c r="AL10" s="52"/>
      <c r="AM10" s="4" t="e">
        <f>IF(AK10="","",'1. závod'!AM10)</f>
        <v>#REF!</v>
      </c>
      <c r="AN10" s="50" t="e">
        <f t="shared" si="7"/>
        <v>#REF!</v>
      </c>
      <c r="AO10" s="63"/>
      <c r="AP10" s="17" t="e">
        <f>IF(ISNA(MATCH(CONCATENATE(AP$4,$A10),#REF!,0)),"",INDEX(#REF!,MATCH(CONCATENATE(AP$4,$A10),#REF!,0),1))</f>
        <v>#REF!</v>
      </c>
      <c r="AQ10" s="52"/>
      <c r="AR10" s="4" t="e">
        <f>IF(AP10="","",'1. závod'!AR10)</f>
        <v>#REF!</v>
      </c>
      <c r="AS10" s="50" t="e">
        <f t="shared" si="8"/>
        <v>#REF!</v>
      </c>
      <c r="AT10" s="63"/>
      <c r="AU10" s="17" t="e">
        <f>IF(ISNA(MATCH(CONCATENATE(AU$4,$A10),#REF!,0)),"",INDEX(#REF!,MATCH(CONCATENATE(AU$4,$A10),#REF!,0),1))</f>
        <v>#REF!</v>
      </c>
      <c r="AV10" s="52"/>
      <c r="AW10" s="4" t="e">
        <f>IF(AU10="","",'1. závod'!AW10)</f>
        <v>#REF!</v>
      </c>
      <c r="AX10" s="50" t="e">
        <f t="shared" si="9"/>
        <v>#REF!</v>
      </c>
      <c r="AY10" s="63"/>
      <c r="AZ10" s="17" t="e">
        <f>IF(ISNA(MATCH(CONCATENATE(AZ$4,$A10),#REF!,0)),"",INDEX(#REF!,MATCH(CONCATENATE(AZ$4,$A10),#REF!,0),1))</f>
        <v>#REF!</v>
      </c>
      <c r="BA10" s="52"/>
      <c r="BB10" s="4" t="e">
        <f>IF(AZ10="","",'1. závod'!BB10)</f>
        <v>#REF!</v>
      </c>
      <c r="BC10" s="50" t="e">
        <f t="shared" si="10"/>
        <v>#REF!</v>
      </c>
      <c r="BD10" s="63"/>
      <c r="BE10" s="17" t="e">
        <f>IF(ISNA(MATCH(CONCATENATE(BE$4,$A10),#REF!,0)),"",INDEX(#REF!,MATCH(CONCATENATE(BE$4,$A10),#REF!,0),1))</f>
        <v>#REF!</v>
      </c>
      <c r="BF10" s="52"/>
      <c r="BG10" s="4" t="e">
        <f>IF(BE10="","",'1. závod'!BG10)</f>
        <v>#REF!</v>
      </c>
      <c r="BH10" s="50" t="e">
        <f t="shared" si="11"/>
        <v>#REF!</v>
      </c>
      <c r="BI10" s="63"/>
      <c r="BJ10" s="17" t="e">
        <f>IF(ISNA(MATCH(CONCATENATE(BJ$4,$A10),#REF!,0)),"",INDEX(#REF!,MATCH(CONCATENATE(BJ$4,$A10),#REF!,0),1))</f>
        <v>#REF!</v>
      </c>
      <c r="BK10" s="52"/>
      <c r="BL10" s="4" t="e">
        <f>IF(BJ10="","",'1. závod'!BL10)</f>
        <v>#REF!</v>
      </c>
      <c r="BM10" s="50" t="e">
        <f t="shared" si="12"/>
        <v>#REF!</v>
      </c>
      <c r="BN10" s="63"/>
      <c r="BO10" s="17" t="e">
        <f>IF(ISNA(MATCH(CONCATENATE(BO$4,$A10),#REF!,0)),"",INDEX(#REF!,MATCH(CONCATENATE(BO$4,$A10),#REF!,0),1))</f>
        <v>#REF!</v>
      </c>
      <c r="BP10" s="52"/>
      <c r="BQ10" s="4" t="e">
        <f>IF(BO10="","",'1. závod'!BQ10)</f>
        <v>#REF!</v>
      </c>
      <c r="BR10" s="50" t="e">
        <f t="shared" si="13"/>
        <v>#REF!</v>
      </c>
      <c r="BS10" s="63"/>
      <c r="BT10" s="17" t="e">
        <f>IF(ISNA(MATCH(CONCATENATE(BT$4,$A10),#REF!,0)),"",INDEX(#REF!,MATCH(CONCATENATE(BT$4,$A10),#REF!,0),1))</f>
        <v>#REF!</v>
      </c>
      <c r="BU10" s="52"/>
      <c r="BV10" s="4" t="e">
        <f>IF(BT10="","",'1. závod'!BV10)</f>
        <v>#REF!</v>
      </c>
      <c r="BW10" s="50" t="e">
        <f t="shared" si="14"/>
        <v>#REF!</v>
      </c>
      <c r="BX10" s="63"/>
    </row>
    <row r="11" spans="1:76" s="10" customFormat="1" ht="34.5" customHeight="1">
      <c r="A11" s="5">
        <v>6</v>
      </c>
      <c r="B11" s="17" t="e">
        <f>IF(ISNA(MATCH(CONCATENATE(B$4,$A11),#REF!,0)),"",INDEX(#REF!,MATCH(CONCATENATE(B$4,$A11),#REF!,0),1))</f>
        <v>#REF!</v>
      </c>
      <c r="C11" s="52"/>
      <c r="D11" s="4" t="e">
        <f>IF(B11="","",'1. závod'!D11)</f>
        <v>#REF!</v>
      </c>
      <c r="E11" s="50" t="e">
        <f t="shared" si="0"/>
        <v>#REF!</v>
      </c>
      <c r="F11" s="63"/>
      <c r="G11" s="17" t="e">
        <f>IF(ISNA(MATCH(CONCATENATE(G$4,$A11),#REF!,0)),"",INDEX(#REF!,MATCH(CONCATENATE(G$4,$A11),#REF!,0),1))</f>
        <v>#REF!</v>
      </c>
      <c r="H11" s="52"/>
      <c r="I11" s="4" t="e">
        <f>IF(G11="","",'1. závod'!I11)</f>
        <v>#REF!</v>
      </c>
      <c r="J11" s="50" t="e">
        <f t="shared" si="1"/>
        <v>#REF!</v>
      </c>
      <c r="K11" s="63"/>
      <c r="L11" s="17" t="e">
        <f>IF(ISNA(MATCH(CONCATENATE(L$4,$A11),#REF!,0)),"",INDEX(#REF!,MATCH(CONCATENATE(L$4,$A11),#REF!,0),1))</f>
        <v>#REF!</v>
      </c>
      <c r="M11" s="52"/>
      <c r="N11" s="4" t="e">
        <f>IF(L11="","",'1. závod'!N11)</f>
        <v>#REF!</v>
      </c>
      <c r="O11" s="50" t="e">
        <f t="shared" si="2"/>
        <v>#REF!</v>
      </c>
      <c r="P11" s="63"/>
      <c r="Q11" s="17" t="e">
        <f>IF(ISNA(MATCH(CONCATENATE(Q$4,$A11),#REF!,0)),"",INDEX(#REF!,MATCH(CONCATENATE(Q$4,$A11),#REF!,0),1))</f>
        <v>#REF!</v>
      </c>
      <c r="R11" s="52"/>
      <c r="S11" s="4" t="e">
        <f>IF(Q11="","",'1. závod'!S11)</f>
        <v>#REF!</v>
      </c>
      <c r="T11" s="50" t="e">
        <f t="shared" si="3"/>
        <v>#REF!</v>
      </c>
      <c r="U11" s="63"/>
      <c r="V11" s="17" t="e">
        <f>IF(ISNA(MATCH(CONCATENATE(V$4,$A11),#REF!,0)),"",INDEX(#REF!,MATCH(CONCATENATE(V$4,$A11),#REF!,0),1))</f>
        <v>#REF!</v>
      </c>
      <c r="W11" s="52"/>
      <c r="X11" s="4" t="e">
        <f>IF(V11="","",'1. závod'!X11)</f>
        <v>#REF!</v>
      </c>
      <c r="Y11" s="50" t="e">
        <f t="shared" si="4"/>
        <v>#REF!</v>
      </c>
      <c r="Z11" s="63"/>
      <c r="AA11" s="17" t="e">
        <f>IF(ISNA(MATCH(CONCATENATE(AA$4,$A11),#REF!,0)),"",INDEX(#REF!,MATCH(CONCATENATE(AA$4,$A11),#REF!,0),1))</f>
        <v>#REF!</v>
      </c>
      <c r="AB11" s="52"/>
      <c r="AC11" s="4" t="e">
        <f>IF(AA11="","",'1. závod'!AC11)</f>
        <v>#REF!</v>
      </c>
      <c r="AD11" s="50" t="e">
        <f t="shared" si="5"/>
        <v>#REF!</v>
      </c>
      <c r="AE11" s="63"/>
      <c r="AF11" s="17" t="e">
        <f>IF(ISNA(MATCH(CONCATENATE(AF$4,$A11),#REF!,0)),"",INDEX(#REF!,MATCH(CONCATENATE(AF$4,$A11),#REF!,0),1))</f>
        <v>#REF!</v>
      </c>
      <c r="AG11" s="52"/>
      <c r="AH11" s="4" t="e">
        <f>IF(AF11="","",'1. závod'!AH11)</f>
        <v>#REF!</v>
      </c>
      <c r="AI11" s="50" t="e">
        <f t="shared" si="6"/>
        <v>#REF!</v>
      </c>
      <c r="AJ11" s="63"/>
      <c r="AK11" s="17" t="e">
        <f>IF(ISNA(MATCH(CONCATENATE(AK$4,$A11),#REF!,0)),"",INDEX(#REF!,MATCH(CONCATENATE(AK$4,$A11),#REF!,0),1))</f>
        <v>#REF!</v>
      </c>
      <c r="AL11" s="52"/>
      <c r="AM11" s="4" t="e">
        <f>IF(AK11="","",'1. závod'!AM11)</f>
        <v>#REF!</v>
      </c>
      <c r="AN11" s="50" t="e">
        <f t="shared" si="7"/>
        <v>#REF!</v>
      </c>
      <c r="AO11" s="63"/>
      <c r="AP11" s="17" t="e">
        <f>IF(ISNA(MATCH(CONCATENATE(AP$4,$A11),#REF!,0)),"",INDEX(#REF!,MATCH(CONCATENATE(AP$4,$A11),#REF!,0),1))</f>
        <v>#REF!</v>
      </c>
      <c r="AQ11" s="52"/>
      <c r="AR11" s="4" t="e">
        <f>IF(AP11="","",'1. závod'!AR11)</f>
        <v>#REF!</v>
      </c>
      <c r="AS11" s="50" t="e">
        <f t="shared" si="8"/>
        <v>#REF!</v>
      </c>
      <c r="AT11" s="63"/>
      <c r="AU11" s="17" t="e">
        <f>IF(ISNA(MATCH(CONCATENATE(AU$4,$A11),#REF!,0)),"",INDEX(#REF!,MATCH(CONCATENATE(AU$4,$A11),#REF!,0),1))</f>
        <v>#REF!</v>
      </c>
      <c r="AV11" s="52"/>
      <c r="AW11" s="4" t="e">
        <f>IF(AU11="","",'1. závod'!AW11)</f>
        <v>#REF!</v>
      </c>
      <c r="AX11" s="50" t="e">
        <f t="shared" si="9"/>
        <v>#REF!</v>
      </c>
      <c r="AY11" s="63"/>
      <c r="AZ11" s="17" t="e">
        <f>IF(ISNA(MATCH(CONCATENATE(AZ$4,$A11),#REF!,0)),"",INDEX(#REF!,MATCH(CONCATENATE(AZ$4,$A11),#REF!,0),1))</f>
        <v>#REF!</v>
      </c>
      <c r="BA11" s="52"/>
      <c r="BB11" s="4" t="e">
        <f>IF(AZ11="","",'1. závod'!BB11)</f>
        <v>#REF!</v>
      </c>
      <c r="BC11" s="50" t="e">
        <f t="shared" si="10"/>
        <v>#REF!</v>
      </c>
      <c r="BD11" s="63"/>
      <c r="BE11" s="17" t="e">
        <f>IF(ISNA(MATCH(CONCATENATE(BE$4,$A11),#REF!,0)),"",INDEX(#REF!,MATCH(CONCATENATE(BE$4,$A11),#REF!,0),1))</f>
        <v>#REF!</v>
      </c>
      <c r="BF11" s="52"/>
      <c r="BG11" s="4" t="e">
        <f>IF(BE11="","",'1. závod'!BG11)</f>
        <v>#REF!</v>
      </c>
      <c r="BH11" s="50" t="e">
        <f t="shared" si="11"/>
        <v>#REF!</v>
      </c>
      <c r="BI11" s="63"/>
      <c r="BJ11" s="17" t="e">
        <f>IF(ISNA(MATCH(CONCATENATE(BJ$4,$A11),#REF!,0)),"",INDEX(#REF!,MATCH(CONCATENATE(BJ$4,$A11),#REF!,0),1))</f>
        <v>#REF!</v>
      </c>
      <c r="BK11" s="52"/>
      <c r="BL11" s="4" t="e">
        <f>IF(BJ11="","",'1. závod'!BL11)</f>
        <v>#REF!</v>
      </c>
      <c r="BM11" s="50" t="e">
        <f t="shared" si="12"/>
        <v>#REF!</v>
      </c>
      <c r="BN11" s="63"/>
      <c r="BO11" s="17" t="e">
        <f>IF(ISNA(MATCH(CONCATENATE(BO$4,$A11),#REF!,0)),"",INDEX(#REF!,MATCH(CONCATENATE(BO$4,$A11),#REF!,0),1))</f>
        <v>#REF!</v>
      </c>
      <c r="BP11" s="52"/>
      <c r="BQ11" s="4" t="e">
        <f>IF(BO11="","",'1. závod'!BQ11)</f>
        <v>#REF!</v>
      </c>
      <c r="BR11" s="50" t="e">
        <f t="shared" si="13"/>
        <v>#REF!</v>
      </c>
      <c r="BS11" s="63"/>
      <c r="BT11" s="17" t="e">
        <f>IF(ISNA(MATCH(CONCATENATE(BT$4,$A11),#REF!,0)),"",INDEX(#REF!,MATCH(CONCATENATE(BT$4,$A11),#REF!,0),1))</f>
        <v>#REF!</v>
      </c>
      <c r="BU11" s="52"/>
      <c r="BV11" s="4" t="e">
        <f>IF(BT11="","",'1. závod'!BV11)</f>
        <v>#REF!</v>
      </c>
      <c r="BW11" s="50" t="e">
        <f t="shared" si="14"/>
        <v>#REF!</v>
      </c>
      <c r="BX11" s="63"/>
    </row>
    <row r="12" spans="1:76" s="10" customFormat="1" ht="34.5" customHeight="1">
      <c r="A12" s="5">
        <v>7</v>
      </c>
      <c r="B12" s="17" t="e">
        <f>IF(ISNA(MATCH(CONCATENATE(B$4,$A12),#REF!,0)),"",INDEX(#REF!,MATCH(CONCATENATE(B$4,$A12),#REF!,0),1))</f>
        <v>#REF!</v>
      </c>
      <c r="C12" s="52"/>
      <c r="D12" s="4" t="e">
        <f>IF(B12="","",'1. závod'!D12)</f>
        <v>#REF!</v>
      </c>
      <c r="E12" s="50" t="e">
        <f t="shared" si="0"/>
        <v>#REF!</v>
      </c>
      <c r="F12" s="63"/>
      <c r="G12" s="17" t="e">
        <f>IF(ISNA(MATCH(CONCATENATE(G$4,$A12),#REF!,0)),"",INDEX(#REF!,MATCH(CONCATENATE(G$4,$A12),#REF!,0),1))</f>
        <v>#REF!</v>
      </c>
      <c r="H12" s="52"/>
      <c r="I12" s="4" t="e">
        <f>IF(G12="","",'1. závod'!I12)</f>
        <v>#REF!</v>
      </c>
      <c r="J12" s="50" t="e">
        <f t="shared" si="1"/>
        <v>#REF!</v>
      </c>
      <c r="K12" s="63"/>
      <c r="L12" s="17" t="e">
        <f>IF(ISNA(MATCH(CONCATENATE(L$4,$A12),#REF!,0)),"",INDEX(#REF!,MATCH(CONCATENATE(L$4,$A12),#REF!,0),1))</f>
        <v>#REF!</v>
      </c>
      <c r="M12" s="52"/>
      <c r="N12" s="4" t="e">
        <f>IF(L12="","",'1. závod'!N12)</f>
        <v>#REF!</v>
      </c>
      <c r="O12" s="50" t="e">
        <f t="shared" si="2"/>
        <v>#REF!</v>
      </c>
      <c r="P12" s="63"/>
      <c r="Q12" s="17" t="e">
        <f>IF(ISNA(MATCH(CONCATENATE(Q$4,$A12),#REF!,0)),"",INDEX(#REF!,MATCH(CONCATENATE(Q$4,$A12),#REF!,0),1))</f>
        <v>#REF!</v>
      </c>
      <c r="R12" s="52"/>
      <c r="S12" s="4" t="e">
        <f>IF(Q12="","",'1. závod'!S12)</f>
        <v>#REF!</v>
      </c>
      <c r="T12" s="50" t="e">
        <f t="shared" si="3"/>
        <v>#REF!</v>
      </c>
      <c r="U12" s="63"/>
      <c r="V12" s="17" t="e">
        <f>IF(ISNA(MATCH(CONCATENATE(V$4,$A12),#REF!,0)),"",INDEX(#REF!,MATCH(CONCATENATE(V$4,$A12),#REF!,0),1))</f>
        <v>#REF!</v>
      </c>
      <c r="W12" s="52"/>
      <c r="X12" s="4" t="e">
        <f>IF(V12="","",'1. závod'!X12)</f>
        <v>#REF!</v>
      </c>
      <c r="Y12" s="50" t="e">
        <f t="shared" si="4"/>
        <v>#REF!</v>
      </c>
      <c r="Z12" s="63"/>
      <c r="AA12" s="17" t="e">
        <f>IF(ISNA(MATCH(CONCATENATE(AA$4,$A12),#REF!,0)),"",INDEX(#REF!,MATCH(CONCATENATE(AA$4,$A12),#REF!,0),1))</f>
        <v>#REF!</v>
      </c>
      <c r="AB12" s="52"/>
      <c r="AC12" s="4" t="e">
        <f>IF(AA12="","",'1. závod'!AC12)</f>
        <v>#REF!</v>
      </c>
      <c r="AD12" s="50" t="e">
        <f t="shared" si="5"/>
        <v>#REF!</v>
      </c>
      <c r="AE12" s="63"/>
      <c r="AF12" s="17" t="e">
        <f>IF(ISNA(MATCH(CONCATENATE(AF$4,$A12),#REF!,0)),"",INDEX(#REF!,MATCH(CONCATENATE(AF$4,$A12),#REF!,0),1))</f>
        <v>#REF!</v>
      </c>
      <c r="AG12" s="52"/>
      <c r="AH12" s="4" t="e">
        <f>IF(AF12="","",'1. závod'!AH12)</f>
        <v>#REF!</v>
      </c>
      <c r="AI12" s="50" t="e">
        <f t="shared" si="6"/>
        <v>#REF!</v>
      </c>
      <c r="AJ12" s="63"/>
      <c r="AK12" s="17" t="e">
        <f>IF(ISNA(MATCH(CONCATENATE(AK$4,$A12),#REF!,0)),"",INDEX(#REF!,MATCH(CONCATENATE(AK$4,$A12),#REF!,0),1))</f>
        <v>#REF!</v>
      </c>
      <c r="AL12" s="52"/>
      <c r="AM12" s="4" t="e">
        <f>IF(AK12="","",'1. závod'!AM12)</f>
        <v>#REF!</v>
      </c>
      <c r="AN12" s="50" t="e">
        <f t="shared" si="7"/>
        <v>#REF!</v>
      </c>
      <c r="AO12" s="63"/>
      <c r="AP12" s="17" t="e">
        <f>IF(ISNA(MATCH(CONCATENATE(AP$4,$A12),#REF!,0)),"",INDEX(#REF!,MATCH(CONCATENATE(AP$4,$A12),#REF!,0),1))</f>
        <v>#REF!</v>
      </c>
      <c r="AQ12" s="52"/>
      <c r="AR12" s="4" t="e">
        <f>IF(AP12="","",'1. závod'!AR12)</f>
        <v>#REF!</v>
      </c>
      <c r="AS12" s="50" t="e">
        <f t="shared" si="8"/>
        <v>#REF!</v>
      </c>
      <c r="AT12" s="63"/>
      <c r="AU12" s="17" t="e">
        <f>IF(ISNA(MATCH(CONCATENATE(AU$4,$A12),#REF!,0)),"",INDEX(#REF!,MATCH(CONCATENATE(AU$4,$A12),#REF!,0),1))</f>
        <v>#REF!</v>
      </c>
      <c r="AV12" s="52"/>
      <c r="AW12" s="4" t="e">
        <f>IF(AU12="","",'1. závod'!AW12)</f>
        <v>#REF!</v>
      </c>
      <c r="AX12" s="50" t="e">
        <f t="shared" si="9"/>
        <v>#REF!</v>
      </c>
      <c r="AY12" s="63"/>
      <c r="AZ12" s="17" t="e">
        <f>IF(ISNA(MATCH(CONCATENATE(AZ$4,$A12),#REF!,0)),"",INDEX(#REF!,MATCH(CONCATENATE(AZ$4,$A12),#REF!,0),1))</f>
        <v>#REF!</v>
      </c>
      <c r="BA12" s="52"/>
      <c r="BB12" s="4" t="e">
        <f>IF(AZ12="","",'1. závod'!BB12)</f>
        <v>#REF!</v>
      </c>
      <c r="BC12" s="50" t="e">
        <f t="shared" si="10"/>
        <v>#REF!</v>
      </c>
      <c r="BD12" s="63"/>
      <c r="BE12" s="17" t="e">
        <f>IF(ISNA(MATCH(CONCATENATE(BE$4,$A12),#REF!,0)),"",INDEX(#REF!,MATCH(CONCATENATE(BE$4,$A12),#REF!,0),1))</f>
        <v>#REF!</v>
      </c>
      <c r="BF12" s="52"/>
      <c r="BG12" s="4" t="e">
        <f>IF(BE12="","",'1. závod'!BG12)</f>
        <v>#REF!</v>
      </c>
      <c r="BH12" s="50" t="e">
        <f t="shared" si="11"/>
        <v>#REF!</v>
      </c>
      <c r="BI12" s="63"/>
      <c r="BJ12" s="17" t="e">
        <f>IF(ISNA(MATCH(CONCATENATE(BJ$4,$A12),#REF!,0)),"",INDEX(#REF!,MATCH(CONCATENATE(BJ$4,$A12),#REF!,0),1))</f>
        <v>#REF!</v>
      </c>
      <c r="BK12" s="52"/>
      <c r="BL12" s="4" t="e">
        <f>IF(BJ12="","",'1. závod'!BL12)</f>
        <v>#REF!</v>
      </c>
      <c r="BM12" s="50" t="e">
        <f t="shared" si="12"/>
        <v>#REF!</v>
      </c>
      <c r="BN12" s="63"/>
      <c r="BO12" s="17" t="e">
        <f>IF(ISNA(MATCH(CONCATENATE(BO$4,$A12),#REF!,0)),"",INDEX(#REF!,MATCH(CONCATENATE(BO$4,$A12),#REF!,0),1))</f>
        <v>#REF!</v>
      </c>
      <c r="BP12" s="52"/>
      <c r="BQ12" s="4" t="e">
        <f>IF(BO12="","",'1. závod'!BQ12)</f>
        <v>#REF!</v>
      </c>
      <c r="BR12" s="50" t="e">
        <f t="shared" si="13"/>
        <v>#REF!</v>
      </c>
      <c r="BS12" s="63"/>
      <c r="BT12" s="17" t="e">
        <f>IF(ISNA(MATCH(CONCATENATE(BT$4,$A12),#REF!,0)),"",INDEX(#REF!,MATCH(CONCATENATE(BT$4,$A12),#REF!,0),1))</f>
        <v>#REF!</v>
      </c>
      <c r="BU12" s="52"/>
      <c r="BV12" s="4" t="e">
        <f>IF(BT12="","",'1. závod'!BV12)</f>
        <v>#REF!</v>
      </c>
      <c r="BW12" s="50" t="e">
        <f t="shared" si="14"/>
        <v>#REF!</v>
      </c>
      <c r="BX12" s="63"/>
    </row>
    <row r="13" spans="1:76" s="10" customFormat="1" ht="34.5" customHeight="1">
      <c r="A13" s="5">
        <v>8</v>
      </c>
      <c r="B13" s="17" t="e">
        <f>IF(ISNA(MATCH(CONCATENATE(B$4,$A13),#REF!,0)),"",INDEX(#REF!,MATCH(CONCATENATE(B$4,$A13),#REF!,0),1))</f>
        <v>#REF!</v>
      </c>
      <c r="C13" s="52"/>
      <c r="D13" s="4" t="e">
        <f>IF(B13="","",'1. závod'!D13)</f>
        <v>#REF!</v>
      </c>
      <c r="E13" s="50" t="e">
        <f t="shared" si="0"/>
        <v>#REF!</v>
      </c>
      <c r="F13" s="63"/>
      <c r="G13" s="17" t="e">
        <f>IF(ISNA(MATCH(CONCATENATE(G$4,$A13),#REF!,0)),"",INDEX(#REF!,MATCH(CONCATENATE(G$4,$A13),#REF!,0),1))</f>
        <v>#REF!</v>
      </c>
      <c r="H13" s="52"/>
      <c r="I13" s="4" t="e">
        <f>IF(G13="","",'1. závod'!I13)</f>
        <v>#REF!</v>
      </c>
      <c r="J13" s="50" t="e">
        <f t="shared" si="1"/>
        <v>#REF!</v>
      </c>
      <c r="K13" s="63"/>
      <c r="L13" s="17" t="e">
        <f>IF(ISNA(MATCH(CONCATENATE(L$4,$A13),#REF!,0)),"",INDEX(#REF!,MATCH(CONCATENATE(L$4,$A13),#REF!,0),1))</f>
        <v>#REF!</v>
      </c>
      <c r="M13" s="52"/>
      <c r="N13" s="4" t="e">
        <f>IF(L13="","",'1. závod'!N13)</f>
        <v>#REF!</v>
      </c>
      <c r="O13" s="50" t="e">
        <f t="shared" si="2"/>
        <v>#REF!</v>
      </c>
      <c r="P13" s="63"/>
      <c r="Q13" s="17" t="e">
        <f>IF(ISNA(MATCH(CONCATENATE(Q$4,$A13),#REF!,0)),"",INDEX(#REF!,MATCH(CONCATENATE(Q$4,$A13),#REF!,0),1))</f>
        <v>#REF!</v>
      </c>
      <c r="R13" s="52"/>
      <c r="S13" s="4" t="e">
        <f>IF(Q13="","",'1. závod'!S13)</f>
        <v>#REF!</v>
      </c>
      <c r="T13" s="50" t="e">
        <f t="shared" si="3"/>
        <v>#REF!</v>
      </c>
      <c r="U13" s="63"/>
      <c r="V13" s="17" t="e">
        <f>IF(ISNA(MATCH(CONCATENATE(V$4,$A13),#REF!,0)),"",INDEX(#REF!,MATCH(CONCATENATE(V$4,$A13),#REF!,0),1))</f>
        <v>#REF!</v>
      </c>
      <c r="W13" s="52"/>
      <c r="X13" s="4" t="e">
        <f>IF(V13="","",'1. závod'!X13)</f>
        <v>#REF!</v>
      </c>
      <c r="Y13" s="50" t="e">
        <f t="shared" si="4"/>
        <v>#REF!</v>
      </c>
      <c r="Z13" s="63"/>
      <c r="AA13" s="17" t="e">
        <f>IF(ISNA(MATCH(CONCATENATE(AA$4,$A13),#REF!,0)),"",INDEX(#REF!,MATCH(CONCATENATE(AA$4,$A13),#REF!,0),1))</f>
        <v>#REF!</v>
      </c>
      <c r="AB13" s="52"/>
      <c r="AC13" s="4" t="e">
        <f>IF(AA13="","",'1. závod'!AC13)</f>
        <v>#REF!</v>
      </c>
      <c r="AD13" s="50" t="e">
        <f t="shared" si="5"/>
        <v>#REF!</v>
      </c>
      <c r="AE13" s="63"/>
      <c r="AF13" s="17" t="e">
        <f>IF(ISNA(MATCH(CONCATENATE(AF$4,$A13),#REF!,0)),"",INDEX(#REF!,MATCH(CONCATENATE(AF$4,$A13),#REF!,0),1))</f>
        <v>#REF!</v>
      </c>
      <c r="AG13" s="52"/>
      <c r="AH13" s="4" t="e">
        <f>IF(AF13="","",'1. závod'!AH13)</f>
        <v>#REF!</v>
      </c>
      <c r="AI13" s="50" t="e">
        <f t="shared" si="6"/>
        <v>#REF!</v>
      </c>
      <c r="AJ13" s="63"/>
      <c r="AK13" s="17" t="e">
        <f>IF(ISNA(MATCH(CONCATENATE(AK$4,$A13),#REF!,0)),"",INDEX(#REF!,MATCH(CONCATENATE(AK$4,$A13),#REF!,0),1))</f>
        <v>#REF!</v>
      </c>
      <c r="AL13" s="52"/>
      <c r="AM13" s="4" t="e">
        <f>IF(AK13="","",'1. závod'!AM13)</f>
        <v>#REF!</v>
      </c>
      <c r="AN13" s="50" t="e">
        <f t="shared" si="7"/>
        <v>#REF!</v>
      </c>
      <c r="AO13" s="63"/>
      <c r="AP13" s="17" t="e">
        <f>IF(ISNA(MATCH(CONCATENATE(AP$4,$A13),#REF!,0)),"",INDEX(#REF!,MATCH(CONCATENATE(AP$4,$A13),#REF!,0),1))</f>
        <v>#REF!</v>
      </c>
      <c r="AQ13" s="52"/>
      <c r="AR13" s="4" t="e">
        <f>IF(AP13="","",'1. závod'!AR13)</f>
        <v>#REF!</v>
      </c>
      <c r="AS13" s="50" t="e">
        <f t="shared" si="8"/>
        <v>#REF!</v>
      </c>
      <c r="AT13" s="63"/>
      <c r="AU13" s="17" t="e">
        <f>IF(ISNA(MATCH(CONCATENATE(AU$4,$A13),#REF!,0)),"",INDEX(#REF!,MATCH(CONCATENATE(AU$4,$A13),#REF!,0),1))</f>
        <v>#REF!</v>
      </c>
      <c r="AV13" s="52"/>
      <c r="AW13" s="4" t="e">
        <f>IF(AU13="","",'1. závod'!AW13)</f>
        <v>#REF!</v>
      </c>
      <c r="AX13" s="50" t="e">
        <f t="shared" si="9"/>
        <v>#REF!</v>
      </c>
      <c r="AY13" s="63"/>
      <c r="AZ13" s="17" t="e">
        <f>IF(ISNA(MATCH(CONCATENATE(AZ$4,$A13),#REF!,0)),"",INDEX(#REF!,MATCH(CONCATENATE(AZ$4,$A13),#REF!,0),1))</f>
        <v>#REF!</v>
      </c>
      <c r="BA13" s="52"/>
      <c r="BB13" s="4" t="e">
        <f>IF(AZ13="","",'1. závod'!BB13)</f>
        <v>#REF!</v>
      </c>
      <c r="BC13" s="50" t="e">
        <f t="shared" si="10"/>
        <v>#REF!</v>
      </c>
      <c r="BD13" s="63"/>
      <c r="BE13" s="17" t="e">
        <f>IF(ISNA(MATCH(CONCATENATE(BE$4,$A13),#REF!,0)),"",INDEX(#REF!,MATCH(CONCATENATE(BE$4,$A13),#REF!,0),1))</f>
        <v>#REF!</v>
      </c>
      <c r="BF13" s="52"/>
      <c r="BG13" s="4" t="e">
        <f>IF(BE13="","",'1. závod'!BG13)</f>
        <v>#REF!</v>
      </c>
      <c r="BH13" s="50" t="e">
        <f t="shared" si="11"/>
        <v>#REF!</v>
      </c>
      <c r="BI13" s="63"/>
      <c r="BJ13" s="17" t="e">
        <f>IF(ISNA(MATCH(CONCATENATE(BJ$4,$A13),#REF!,0)),"",INDEX(#REF!,MATCH(CONCATENATE(BJ$4,$A13),#REF!,0),1))</f>
        <v>#REF!</v>
      </c>
      <c r="BK13" s="52"/>
      <c r="BL13" s="4" t="e">
        <f>IF(BJ13="","",'1. závod'!BL13)</f>
        <v>#REF!</v>
      </c>
      <c r="BM13" s="50" t="e">
        <f t="shared" si="12"/>
        <v>#REF!</v>
      </c>
      <c r="BN13" s="63"/>
      <c r="BO13" s="17" t="e">
        <f>IF(ISNA(MATCH(CONCATENATE(BO$4,$A13),#REF!,0)),"",INDEX(#REF!,MATCH(CONCATENATE(BO$4,$A13),#REF!,0),1))</f>
        <v>#REF!</v>
      </c>
      <c r="BP13" s="52"/>
      <c r="BQ13" s="4" t="e">
        <f>IF(BO13="","",'1. závod'!BQ13)</f>
        <v>#REF!</v>
      </c>
      <c r="BR13" s="50" t="e">
        <f t="shared" si="13"/>
        <v>#REF!</v>
      </c>
      <c r="BS13" s="63"/>
      <c r="BT13" s="17" t="e">
        <f>IF(ISNA(MATCH(CONCATENATE(BT$4,$A13),#REF!,0)),"",INDEX(#REF!,MATCH(CONCATENATE(BT$4,$A13),#REF!,0),1))</f>
        <v>#REF!</v>
      </c>
      <c r="BU13" s="52"/>
      <c r="BV13" s="4" t="e">
        <f>IF(BT13="","",'1. závod'!BV13)</f>
        <v>#REF!</v>
      </c>
      <c r="BW13" s="50" t="e">
        <f t="shared" si="14"/>
        <v>#REF!</v>
      </c>
      <c r="BX13" s="63"/>
    </row>
    <row r="14" spans="1:76" s="10" customFormat="1" ht="34.5" customHeight="1">
      <c r="A14" s="5">
        <v>9</v>
      </c>
      <c r="B14" s="17" t="e">
        <f>IF(ISNA(MATCH(CONCATENATE(B$4,$A14),#REF!,0)),"",INDEX(#REF!,MATCH(CONCATENATE(B$4,$A14),#REF!,0),1))</f>
        <v>#REF!</v>
      </c>
      <c r="C14" s="52"/>
      <c r="D14" s="4" t="e">
        <f>IF(B14="","",'1. závod'!D14)</f>
        <v>#REF!</v>
      </c>
      <c r="E14" s="50" t="e">
        <f t="shared" si="0"/>
        <v>#REF!</v>
      </c>
      <c r="F14" s="63"/>
      <c r="G14" s="17" t="e">
        <f>IF(ISNA(MATCH(CONCATENATE(G$4,$A14),#REF!,0)),"",INDEX(#REF!,MATCH(CONCATENATE(G$4,$A14),#REF!,0),1))</f>
        <v>#REF!</v>
      </c>
      <c r="H14" s="52"/>
      <c r="I14" s="4" t="e">
        <f>IF(G14="","",'1. závod'!I14)</f>
        <v>#REF!</v>
      </c>
      <c r="J14" s="50" t="e">
        <f t="shared" si="1"/>
        <v>#REF!</v>
      </c>
      <c r="K14" s="63"/>
      <c r="L14" s="17" t="e">
        <f>IF(ISNA(MATCH(CONCATENATE(L$4,$A14),#REF!,0)),"",INDEX(#REF!,MATCH(CONCATENATE(L$4,$A14),#REF!,0),1))</f>
        <v>#REF!</v>
      </c>
      <c r="M14" s="52"/>
      <c r="N14" s="4" t="e">
        <f>IF(L14="","",'1. závod'!N14)</f>
        <v>#REF!</v>
      </c>
      <c r="O14" s="50" t="e">
        <f t="shared" si="2"/>
        <v>#REF!</v>
      </c>
      <c r="P14" s="63"/>
      <c r="Q14" s="17" t="e">
        <f>IF(ISNA(MATCH(CONCATENATE(Q$4,$A14),#REF!,0)),"",INDEX(#REF!,MATCH(CONCATENATE(Q$4,$A14),#REF!,0),1))</f>
        <v>#REF!</v>
      </c>
      <c r="R14" s="52"/>
      <c r="S14" s="4" t="e">
        <f>IF(Q14="","",'1. závod'!S14)</f>
        <v>#REF!</v>
      </c>
      <c r="T14" s="50" t="e">
        <f t="shared" si="3"/>
        <v>#REF!</v>
      </c>
      <c r="U14" s="63"/>
      <c r="V14" s="17" t="e">
        <f>IF(ISNA(MATCH(CONCATENATE(V$4,$A14),#REF!,0)),"",INDEX(#REF!,MATCH(CONCATENATE(V$4,$A14),#REF!,0),1))</f>
        <v>#REF!</v>
      </c>
      <c r="W14" s="52"/>
      <c r="X14" s="4" t="e">
        <f>IF(V14="","",'1. závod'!X14)</f>
        <v>#REF!</v>
      </c>
      <c r="Y14" s="50" t="e">
        <f t="shared" si="4"/>
        <v>#REF!</v>
      </c>
      <c r="Z14" s="63"/>
      <c r="AA14" s="17" t="e">
        <f>IF(ISNA(MATCH(CONCATENATE(AA$4,$A14),#REF!,0)),"",INDEX(#REF!,MATCH(CONCATENATE(AA$4,$A14),#REF!,0),1))</f>
        <v>#REF!</v>
      </c>
      <c r="AB14" s="52"/>
      <c r="AC14" s="4" t="e">
        <f>IF(AA14="","",'1. závod'!AC14)</f>
        <v>#REF!</v>
      </c>
      <c r="AD14" s="50" t="e">
        <f t="shared" si="5"/>
        <v>#REF!</v>
      </c>
      <c r="AE14" s="63"/>
      <c r="AF14" s="17" t="e">
        <f>IF(ISNA(MATCH(CONCATENATE(AF$4,$A14),#REF!,0)),"",INDEX(#REF!,MATCH(CONCATENATE(AF$4,$A14),#REF!,0),1))</f>
        <v>#REF!</v>
      </c>
      <c r="AG14" s="52"/>
      <c r="AH14" s="4" t="e">
        <f>IF(AF14="","",'1. závod'!AH14)</f>
        <v>#REF!</v>
      </c>
      <c r="AI14" s="50" t="e">
        <f t="shared" si="6"/>
        <v>#REF!</v>
      </c>
      <c r="AJ14" s="63"/>
      <c r="AK14" s="17" t="e">
        <f>IF(ISNA(MATCH(CONCATENATE(AK$4,$A14),#REF!,0)),"",INDEX(#REF!,MATCH(CONCATENATE(AK$4,$A14),#REF!,0),1))</f>
        <v>#REF!</v>
      </c>
      <c r="AL14" s="52"/>
      <c r="AM14" s="4" t="e">
        <f>IF(AK14="","",'1. závod'!AM14)</f>
        <v>#REF!</v>
      </c>
      <c r="AN14" s="50" t="e">
        <f t="shared" si="7"/>
        <v>#REF!</v>
      </c>
      <c r="AO14" s="63"/>
      <c r="AP14" s="17" t="e">
        <f>IF(ISNA(MATCH(CONCATENATE(AP$4,$A14),#REF!,0)),"",INDEX(#REF!,MATCH(CONCATENATE(AP$4,$A14),#REF!,0),1))</f>
        <v>#REF!</v>
      </c>
      <c r="AQ14" s="52"/>
      <c r="AR14" s="4" t="e">
        <f>IF(AP14="","",'1. závod'!AR14)</f>
        <v>#REF!</v>
      </c>
      <c r="AS14" s="50" t="e">
        <f t="shared" si="8"/>
        <v>#REF!</v>
      </c>
      <c r="AT14" s="63"/>
      <c r="AU14" s="17" t="e">
        <f>IF(ISNA(MATCH(CONCATENATE(AU$4,$A14),#REF!,0)),"",INDEX(#REF!,MATCH(CONCATENATE(AU$4,$A14),#REF!,0),1))</f>
        <v>#REF!</v>
      </c>
      <c r="AV14" s="52"/>
      <c r="AW14" s="4" t="e">
        <f>IF(AU14="","",'1. závod'!AW14)</f>
        <v>#REF!</v>
      </c>
      <c r="AX14" s="50" t="e">
        <f t="shared" si="9"/>
        <v>#REF!</v>
      </c>
      <c r="AY14" s="63"/>
      <c r="AZ14" s="17" t="e">
        <f>IF(ISNA(MATCH(CONCATENATE(AZ$4,$A14),#REF!,0)),"",INDEX(#REF!,MATCH(CONCATENATE(AZ$4,$A14),#REF!,0),1))</f>
        <v>#REF!</v>
      </c>
      <c r="BA14" s="52"/>
      <c r="BB14" s="4" t="e">
        <f>IF(AZ14="","",'1. závod'!BB14)</f>
        <v>#REF!</v>
      </c>
      <c r="BC14" s="50" t="e">
        <f t="shared" si="10"/>
        <v>#REF!</v>
      </c>
      <c r="BD14" s="63"/>
      <c r="BE14" s="17" t="e">
        <f>IF(ISNA(MATCH(CONCATENATE(BE$4,$A14),#REF!,0)),"",INDEX(#REF!,MATCH(CONCATENATE(BE$4,$A14),#REF!,0),1))</f>
        <v>#REF!</v>
      </c>
      <c r="BF14" s="52"/>
      <c r="BG14" s="4" t="e">
        <f>IF(BE14="","",'1. závod'!BG14)</f>
        <v>#REF!</v>
      </c>
      <c r="BH14" s="50" t="e">
        <f t="shared" si="11"/>
        <v>#REF!</v>
      </c>
      <c r="BI14" s="63"/>
      <c r="BJ14" s="17" t="e">
        <f>IF(ISNA(MATCH(CONCATENATE(BJ$4,$A14),#REF!,0)),"",INDEX(#REF!,MATCH(CONCATENATE(BJ$4,$A14),#REF!,0),1))</f>
        <v>#REF!</v>
      </c>
      <c r="BK14" s="52"/>
      <c r="BL14" s="4" t="e">
        <f>IF(BJ14="","",'1. závod'!BL14)</f>
        <v>#REF!</v>
      </c>
      <c r="BM14" s="50" t="e">
        <f t="shared" si="12"/>
        <v>#REF!</v>
      </c>
      <c r="BN14" s="63"/>
      <c r="BO14" s="17" t="e">
        <f>IF(ISNA(MATCH(CONCATENATE(BO$4,$A14),#REF!,0)),"",INDEX(#REF!,MATCH(CONCATENATE(BO$4,$A14),#REF!,0),1))</f>
        <v>#REF!</v>
      </c>
      <c r="BP14" s="52"/>
      <c r="BQ14" s="4" t="e">
        <f>IF(BO14="","",'1. závod'!BQ14)</f>
        <v>#REF!</v>
      </c>
      <c r="BR14" s="50" t="e">
        <f t="shared" si="13"/>
        <v>#REF!</v>
      </c>
      <c r="BS14" s="63"/>
      <c r="BT14" s="17" t="e">
        <f>IF(ISNA(MATCH(CONCATENATE(BT$4,$A14),#REF!,0)),"",INDEX(#REF!,MATCH(CONCATENATE(BT$4,$A14),#REF!,0),1))</f>
        <v>#REF!</v>
      </c>
      <c r="BU14" s="52"/>
      <c r="BV14" s="4" t="e">
        <f>IF(BT14="","",'1. závod'!BV14)</f>
        <v>#REF!</v>
      </c>
      <c r="BW14" s="50" t="e">
        <f t="shared" si="14"/>
        <v>#REF!</v>
      </c>
      <c r="BX14" s="63"/>
    </row>
    <row r="15" spans="1:76" s="10" customFormat="1" ht="34.5" customHeight="1">
      <c r="A15" s="5">
        <v>10</v>
      </c>
      <c r="B15" s="17" t="e">
        <f>IF(ISNA(MATCH(CONCATENATE(B$4,$A15),#REF!,0)),"",INDEX(#REF!,MATCH(CONCATENATE(B$4,$A15),#REF!,0),1))</f>
        <v>#REF!</v>
      </c>
      <c r="C15" s="52"/>
      <c r="D15" s="4" t="e">
        <f>IF(B15="","",'1. závod'!D15)</f>
        <v>#REF!</v>
      </c>
      <c r="E15" s="50" t="e">
        <f t="shared" si="0"/>
        <v>#REF!</v>
      </c>
      <c r="F15" s="63"/>
      <c r="G15" s="17" t="e">
        <f>IF(ISNA(MATCH(CONCATENATE(G$4,$A15),#REF!,0)),"",INDEX(#REF!,MATCH(CONCATENATE(G$4,$A15),#REF!,0),1))</f>
        <v>#REF!</v>
      </c>
      <c r="H15" s="52"/>
      <c r="I15" s="4" t="e">
        <f>IF(G15="","",'1. závod'!I15)</f>
        <v>#REF!</v>
      </c>
      <c r="J15" s="50" t="e">
        <f t="shared" si="1"/>
        <v>#REF!</v>
      </c>
      <c r="K15" s="63"/>
      <c r="L15" s="17" t="e">
        <f>IF(ISNA(MATCH(CONCATENATE(L$4,$A15),#REF!,0)),"",INDEX(#REF!,MATCH(CONCATENATE(L$4,$A15),#REF!,0),1))</f>
        <v>#REF!</v>
      </c>
      <c r="M15" s="52"/>
      <c r="N15" s="4" t="e">
        <f>IF(L15="","",'1. závod'!N15)</f>
        <v>#REF!</v>
      </c>
      <c r="O15" s="50" t="e">
        <f t="shared" si="2"/>
        <v>#REF!</v>
      </c>
      <c r="P15" s="63"/>
      <c r="Q15" s="17" t="e">
        <f>IF(ISNA(MATCH(CONCATENATE(Q$4,$A15),#REF!,0)),"",INDEX(#REF!,MATCH(CONCATENATE(Q$4,$A15),#REF!,0),1))</f>
        <v>#REF!</v>
      </c>
      <c r="R15" s="52"/>
      <c r="S15" s="4" t="e">
        <f>IF(Q15="","",'1. závod'!S15)</f>
        <v>#REF!</v>
      </c>
      <c r="T15" s="50" t="e">
        <f t="shared" si="3"/>
        <v>#REF!</v>
      </c>
      <c r="U15" s="63"/>
      <c r="V15" s="17" t="e">
        <f>IF(ISNA(MATCH(CONCATENATE(V$4,$A15),#REF!,0)),"",INDEX(#REF!,MATCH(CONCATENATE(V$4,$A15),#REF!,0),1))</f>
        <v>#REF!</v>
      </c>
      <c r="W15" s="52"/>
      <c r="X15" s="4" t="e">
        <f>IF(V15="","",'1. závod'!X15)</f>
        <v>#REF!</v>
      </c>
      <c r="Y15" s="50" t="e">
        <f t="shared" si="4"/>
        <v>#REF!</v>
      </c>
      <c r="Z15" s="63"/>
      <c r="AA15" s="17" t="e">
        <f>IF(ISNA(MATCH(CONCATENATE(AA$4,$A15),#REF!,0)),"",INDEX(#REF!,MATCH(CONCATENATE(AA$4,$A15),#REF!,0),1))</f>
        <v>#REF!</v>
      </c>
      <c r="AB15" s="52"/>
      <c r="AC15" s="4" t="e">
        <f>IF(AA15="","",'1. závod'!AC15)</f>
        <v>#REF!</v>
      </c>
      <c r="AD15" s="50" t="e">
        <f t="shared" si="5"/>
        <v>#REF!</v>
      </c>
      <c r="AE15" s="63"/>
      <c r="AF15" s="17" t="e">
        <f>IF(ISNA(MATCH(CONCATENATE(AF$4,$A15),#REF!,0)),"",INDEX(#REF!,MATCH(CONCATENATE(AF$4,$A15),#REF!,0),1))</f>
        <v>#REF!</v>
      </c>
      <c r="AG15" s="52"/>
      <c r="AH15" s="4" t="e">
        <f>IF(AF15="","",'1. závod'!AH15)</f>
        <v>#REF!</v>
      </c>
      <c r="AI15" s="50" t="e">
        <f t="shared" si="6"/>
        <v>#REF!</v>
      </c>
      <c r="AJ15" s="63"/>
      <c r="AK15" s="17" t="e">
        <f>IF(ISNA(MATCH(CONCATENATE(AK$4,$A15),#REF!,0)),"",INDEX(#REF!,MATCH(CONCATENATE(AK$4,$A15),#REF!,0),1))</f>
        <v>#REF!</v>
      </c>
      <c r="AL15" s="52"/>
      <c r="AM15" s="4" t="e">
        <f>IF(AK15="","",'1. závod'!AM15)</f>
        <v>#REF!</v>
      </c>
      <c r="AN15" s="50" t="e">
        <f t="shared" si="7"/>
        <v>#REF!</v>
      </c>
      <c r="AO15" s="63"/>
      <c r="AP15" s="17" t="e">
        <f>IF(ISNA(MATCH(CONCATENATE(AP$4,$A15),#REF!,0)),"",INDEX(#REF!,MATCH(CONCATENATE(AP$4,$A15),#REF!,0),1))</f>
        <v>#REF!</v>
      </c>
      <c r="AQ15" s="52"/>
      <c r="AR15" s="4" t="e">
        <f>IF(AP15="","",'1. závod'!AR15)</f>
        <v>#REF!</v>
      </c>
      <c r="AS15" s="50" t="e">
        <f t="shared" si="8"/>
        <v>#REF!</v>
      </c>
      <c r="AT15" s="63"/>
      <c r="AU15" s="17" t="e">
        <f>IF(ISNA(MATCH(CONCATENATE(AU$4,$A15),#REF!,0)),"",INDEX(#REF!,MATCH(CONCATENATE(AU$4,$A15),#REF!,0),1))</f>
        <v>#REF!</v>
      </c>
      <c r="AV15" s="52"/>
      <c r="AW15" s="4" t="e">
        <f>IF(AU15="","",'1. závod'!AW15)</f>
        <v>#REF!</v>
      </c>
      <c r="AX15" s="50" t="e">
        <f t="shared" si="9"/>
        <v>#REF!</v>
      </c>
      <c r="AY15" s="63"/>
      <c r="AZ15" s="17" t="e">
        <f>IF(ISNA(MATCH(CONCATENATE(AZ$4,$A15),#REF!,0)),"",INDEX(#REF!,MATCH(CONCATENATE(AZ$4,$A15),#REF!,0),1))</f>
        <v>#REF!</v>
      </c>
      <c r="BA15" s="52"/>
      <c r="BB15" s="4" t="e">
        <f>IF(AZ15="","",'1. závod'!BB15)</f>
        <v>#REF!</v>
      </c>
      <c r="BC15" s="50" t="e">
        <f t="shared" si="10"/>
        <v>#REF!</v>
      </c>
      <c r="BD15" s="63"/>
      <c r="BE15" s="17" t="e">
        <f>IF(ISNA(MATCH(CONCATENATE(BE$4,$A15),#REF!,0)),"",INDEX(#REF!,MATCH(CONCATENATE(BE$4,$A15),#REF!,0),1))</f>
        <v>#REF!</v>
      </c>
      <c r="BF15" s="52"/>
      <c r="BG15" s="4" t="e">
        <f>IF(BE15="","",'1. závod'!BG15)</f>
        <v>#REF!</v>
      </c>
      <c r="BH15" s="50" t="e">
        <f t="shared" si="11"/>
        <v>#REF!</v>
      </c>
      <c r="BI15" s="63"/>
      <c r="BJ15" s="17" t="e">
        <f>IF(ISNA(MATCH(CONCATENATE(BJ$4,$A15),#REF!,0)),"",INDEX(#REF!,MATCH(CONCATENATE(BJ$4,$A15),#REF!,0),1))</f>
        <v>#REF!</v>
      </c>
      <c r="BK15" s="52"/>
      <c r="BL15" s="4" t="e">
        <f>IF(BJ15="","",'1. závod'!BL15)</f>
        <v>#REF!</v>
      </c>
      <c r="BM15" s="50" t="e">
        <f t="shared" si="12"/>
        <v>#REF!</v>
      </c>
      <c r="BN15" s="63"/>
      <c r="BO15" s="17" t="e">
        <f>IF(ISNA(MATCH(CONCATENATE(BO$4,$A15),#REF!,0)),"",INDEX(#REF!,MATCH(CONCATENATE(BO$4,$A15),#REF!,0),1))</f>
        <v>#REF!</v>
      </c>
      <c r="BP15" s="52"/>
      <c r="BQ15" s="4" t="e">
        <f>IF(BO15="","",'1. závod'!BQ15)</f>
        <v>#REF!</v>
      </c>
      <c r="BR15" s="50" t="e">
        <f t="shared" si="13"/>
        <v>#REF!</v>
      </c>
      <c r="BS15" s="63"/>
      <c r="BT15" s="17" t="e">
        <f>IF(ISNA(MATCH(CONCATENATE(BT$4,$A15),#REF!,0)),"",INDEX(#REF!,MATCH(CONCATENATE(BT$4,$A15),#REF!,0),1))</f>
        <v>#REF!</v>
      </c>
      <c r="BU15" s="52"/>
      <c r="BV15" s="4" t="e">
        <f>IF(BT15="","",'1. závod'!BV15)</f>
        <v>#REF!</v>
      </c>
      <c r="BW15" s="50" t="e">
        <f t="shared" si="14"/>
        <v>#REF!</v>
      </c>
      <c r="BX15" s="63"/>
    </row>
    <row r="16" spans="1:76" s="10" customFormat="1" ht="34.5" customHeight="1">
      <c r="A16" s="5">
        <v>11</v>
      </c>
      <c r="B16" s="17" t="e">
        <f>IF(ISNA(MATCH(CONCATENATE(B$4,$A16),#REF!,0)),"",INDEX(#REF!,MATCH(CONCATENATE(B$4,$A16),#REF!,0),1))</f>
        <v>#REF!</v>
      </c>
      <c r="C16" s="52"/>
      <c r="D16" s="4" t="e">
        <f>IF(B16="","",'1. závod'!D16)</f>
        <v>#REF!</v>
      </c>
      <c r="E16" s="50" t="e">
        <f t="shared" si="0"/>
        <v>#REF!</v>
      </c>
      <c r="F16" s="63"/>
      <c r="G16" s="17" t="e">
        <f>IF(ISNA(MATCH(CONCATENATE(G$4,$A16),#REF!,0)),"",INDEX(#REF!,MATCH(CONCATENATE(G$4,$A16),#REF!,0),1))</f>
        <v>#REF!</v>
      </c>
      <c r="H16" s="52"/>
      <c r="I16" s="4" t="e">
        <f>IF(G16="","",'1. závod'!I16)</f>
        <v>#REF!</v>
      </c>
      <c r="J16" s="50" t="e">
        <f t="shared" si="1"/>
        <v>#REF!</v>
      </c>
      <c r="K16" s="63"/>
      <c r="L16" s="17" t="e">
        <f>IF(ISNA(MATCH(CONCATENATE(L$4,$A16),#REF!,0)),"",INDEX(#REF!,MATCH(CONCATENATE(L$4,$A16),#REF!,0),1))</f>
        <v>#REF!</v>
      </c>
      <c r="M16" s="52"/>
      <c r="N16" s="4" t="e">
        <f>IF(L16="","",'1. závod'!N16)</f>
        <v>#REF!</v>
      </c>
      <c r="O16" s="50" t="e">
        <f t="shared" si="2"/>
        <v>#REF!</v>
      </c>
      <c r="P16" s="63"/>
      <c r="Q16" s="17" t="e">
        <f>IF(ISNA(MATCH(CONCATENATE(Q$4,$A16),#REF!,0)),"",INDEX(#REF!,MATCH(CONCATENATE(Q$4,$A16),#REF!,0),1))</f>
        <v>#REF!</v>
      </c>
      <c r="R16" s="52"/>
      <c r="S16" s="4" t="e">
        <f>IF(Q16="","",'1. závod'!S16)</f>
        <v>#REF!</v>
      </c>
      <c r="T16" s="50" t="e">
        <f t="shared" si="3"/>
        <v>#REF!</v>
      </c>
      <c r="U16" s="63"/>
      <c r="V16" s="17" t="e">
        <f>IF(ISNA(MATCH(CONCATENATE(V$4,$A16),#REF!,0)),"",INDEX(#REF!,MATCH(CONCATENATE(V$4,$A16),#REF!,0),1))</f>
        <v>#REF!</v>
      </c>
      <c r="W16" s="52"/>
      <c r="X16" s="4" t="e">
        <f>IF(V16="","",'1. závod'!X16)</f>
        <v>#REF!</v>
      </c>
      <c r="Y16" s="50" t="e">
        <f t="shared" si="4"/>
        <v>#REF!</v>
      </c>
      <c r="Z16" s="63"/>
      <c r="AA16" s="17" t="e">
        <f>IF(ISNA(MATCH(CONCATENATE(AA$4,$A16),#REF!,0)),"",INDEX(#REF!,MATCH(CONCATENATE(AA$4,$A16),#REF!,0),1))</f>
        <v>#REF!</v>
      </c>
      <c r="AB16" s="52"/>
      <c r="AC16" s="4" t="e">
        <f>IF(AA16="","",'1. závod'!AC16)</f>
        <v>#REF!</v>
      </c>
      <c r="AD16" s="50" t="e">
        <f t="shared" si="5"/>
        <v>#REF!</v>
      </c>
      <c r="AE16" s="63"/>
      <c r="AF16" s="17" t="e">
        <f>IF(ISNA(MATCH(CONCATENATE(AF$4,$A16),#REF!,0)),"",INDEX(#REF!,MATCH(CONCATENATE(AF$4,$A16),#REF!,0),1))</f>
        <v>#REF!</v>
      </c>
      <c r="AG16" s="52"/>
      <c r="AH16" s="4" t="e">
        <f>IF(AF16="","",'1. závod'!AH16)</f>
        <v>#REF!</v>
      </c>
      <c r="AI16" s="50" t="e">
        <f t="shared" si="6"/>
        <v>#REF!</v>
      </c>
      <c r="AJ16" s="63"/>
      <c r="AK16" s="17" t="e">
        <f>IF(ISNA(MATCH(CONCATENATE(AK$4,$A16),#REF!,0)),"",INDEX(#REF!,MATCH(CONCATENATE(AK$4,$A16),#REF!,0),1))</f>
        <v>#REF!</v>
      </c>
      <c r="AL16" s="52"/>
      <c r="AM16" s="4" t="e">
        <f>IF(AK16="","",'1. závod'!AM16)</f>
        <v>#REF!</v>
      </c>
      <c r="AN16" s="50" t="e">
        <f t="shared" si="7"/>
        <v>#REF!</v>
      </c>
      <c r="AO16" s="63"/>
      <c r="AP16" s="17" t="e">
        <f>IF(ISNA(MATCH(CONCATENATE(AP$4,$A16),#REF!,0)),"",INDEX(#REF!,MATCH(CONCATENATE(AP$4,$A16),#REF!,0),1))</f>
        <v>#REF!</v>
      </c>
      <c r="AQ16" s="52"/>
      <c r="AR16" s="4" t="e">
        <f>IF(AP16="","",'1. závod'!AR16)</f>
        <v>#REF!</v>
      </c>
      <c r="AS16" s="50" t="e">
        <f t="shared" si="8"/>
        <v>#REF!</v>
      </c>
      <c r="AT16" s="63"/>
      <c r="AU16" s="17" t="e">
        <f>IF(ISNA(MATCH(CONCATENATE(AU$4,$A16),#REF!,0)),"",INDEX(#REF!,MATCH(CONCATENATE(AU$4,$A16),#REF!,0),1))</f>
        <v>#REF!</v>
      </c>
      <c r="AV16" s="52"/>
      <c r="AW16" s="4" t="e">
        <f>IF(AU16="","",'1. závod'!AW16)</f>
        <v>#REF!</v>
      </c>
      <c r="AX16" s="50" t="e">
        <f t="shared" si="9"/>
        <v>#REF!</v>
      </c>
      <c r="AY16" s="63"/>
      <c r="AZ16" s="17" t="e">
        <f>IF(ISNA(MATCH(CONCATENATE(AZ$4,$A16),#REF!,0)),"",INDEX(#REF!,MATCH(CONCATENATE(AZ$4,$A16),#REF!,0),1))</f>
        <v>#REF!</v>
      </c>
      <c r="BA16" s="52"/>
      <c r="BB16" s="4" t="e">
        <f>IF(AZ16="","",'1. závod'!BB16)</f>
        <v>#REF!</v>
      </c>
      <c r="BC16" s="50" t="e">
        <f t="shared" si="10"/>
        <v>#REF!</v>
      </c>
      <c r="BD16" s="63"/>
      <c r="BE16" s="17" t="e">
        <f>IF(ISNA(MATCH(CONCATENATE(BE$4,$A16),#REF!,0)),"",INDEX(#REF!,MATCH(CONCATENATE(BE$4,$A16),#REF!,0),1))</f>
        <v>#REF!</v>
      </c>
      <c r="BF16" s="52"/>
      <c r="BG16" s="4" t="e">
        <f>IF(BE16="","",'1. závod'!BG16)</f>
        <v>#REF!</v>
      </c>
      <c r="BH16" s="50" t="e">
        <f t="shared" si="11"/>
        <v>#REF!</v>
      </c>
      <c r="BI16" s="63"/>
      <c r="BJ16" s="17" t="e">
        <f>IF(ISNA(MATCH(CONCATENATE(BJ$4,$A16),#REF!,0)),"",INDEX(#REF!,MATCH(CONCATENATE(BJ$4,$A16),#REF!,0),1))</f>
        <v>#REF!</v>
      </c>
      <c r="BK16" s="52"/>
      <c r="BL16" s="4" t="e">
        <f>IF(BJ16="","",'1. závod'!BL16)</f>
        <v>#REF!</v>
      </c>
      <c r="BM16" s="50" t="e">
        <f t="shared" si="12"/>
        <v>#REF!</v>
      </c>
      <c r="BN16" s="63"/>
      <c r="BO16" s="17" t="e">
        <f>IF(ISNA(MATCH(CONCATENATE(BO$4,$A16),#REF!,0)),"",INDEX(#REF!,MATCH(CONCATENATE(BO$4,$A16),#REF!,0),1))</f>
        <v>#REF!</v>
      </c>
      <c r="BP16" s="52"/>
      <c r="BQ16" s="4" t="e">
        <f>IF(BO16="","",'1. závod'!BQ16)</f>
        <v>#REF!</v>
      </c>
      <c r="BR16" s="50" t="e">
        <f t="shared" si="13"/>
        <v>#REF!</v>
      </c>
      <c r="BS16" s="63"/>
      <c r="BT16" s="17" t="e">
        <f>IF(ISNA(MATCH(CONCATENATE(BT$4,$A16),#REF!,0)),"",INDEX(#REF!,MATCH(CONCATENATE(BT$4,$A16),#REF!,0),1))</f>
        <v>#REF!</v>
      </c>
      <c r="BU16" s="52"/>
      <c r="BV16" s="4" t="e">
        <f>IF(BT16="","",'1. závod'!BV16)</f>
        <v>#REF!</v>
      </c>
      <c r="BW16" s="50" t="e">
        <f t="shared" si="14"/>
        <v>#REF!</v>
      </c>
      <c r="BX16" s="63"/>
    </row>
    <row r="17" spans="1:76" s="10" customFormat="1" ht="34.5" customHeight="1">
      <c r="A17" s="5">
        <v>12</v>
      </c>
      <c r="B17" s="17" t="e">
        <f>IF(ISNA(MATCH(CONCATENATE(B$4,$A17),#REF!,0)),"",INDEX(#REF!,MATCH(CONCATENATE(B$4,$A17),#REF!,0),1))</f>
        <v>#REF!</v>
      </c>
      <c r="C17" s="52"/>
      <c r="D17" s="4" t="e">
        <f>IF(B17="","",'1. závod'!D17)</f>
        <v>#REF!</v>
      </c>
      <c r="E17" s="50" t="e">
        <f t="shared" si="0"/>
        <v>#REF!</v>
      </c>
      <c r="F17" s="63"/>
      <c r="G17" s="17" t="e">
        <f>IF(ISNA(MATCH(CONCATENATE(G$4,$A17),#REF!,0)),"",INDEX(#REF!,MATCH(CONCATENATE(G$4,$A17),#REF!,0),1))</f>
        <v>#REF!</v>
      </c>
      <c r="H17" s="52"/>
      <c r="I17" s="4" t="e">
        <f>IF(G17="","",'1. závod'!I17)</f>
        <v>#REF!</v>
      </c>
      <c r="J17" s="50" t="e">
        <f t="shared" si="1"/>
        <v>#REF!</v>
      </c>
      <c r="K17" s="63"/>
      <c r="L17" s="17" t="e">
        <f>IF(ISNA(MATCH(CONCATENATE(L$4,$A17),#REF!,0)),"",INDEX(#REF!,MATCH(CONCATENATE(L$4,$A17),#REF!,0),1))</f>
        <v>#REF!</v>
      </c>
      <c r="M17" s="52"/>
      <c r="N17" s="4" t="e">
        <f>IF(L17="","",'1. závod'!N17)</f>
        <v>#REF!</v>
      </c>
      <c r="O17" s="50" t="e">
        <f t="shared" si="2"/>
        <v>#REF!</v>
      </c>
      <c r="P17" s="63"/>
      <c r="Q17" s="17" t="e">
        <f>IF(ISNA(MATCH(CONCATENATE(Q$4,$A17),#REF!,0)),"",INDEX(#REF!,MATCH(CONCATENATE(Q$4,$A17),#REF!,0),1))</f>
        <v>#REF!</v>
      </c>
      <c r="R17" s="52"/>
      <c r="S17" s="4" t="e">
        <f>IF(Q17="","",'1. závod'!S17)</f>
        <v>#REF!</v>
      </c>
      <c r="T17" s="50" t="e">
        <f t="shared" si="3"/>
        <v>#REF!</v>
      </c>
      <c r="U17" s="63"/>
      <c r="V17" s="17" t="e">
        <f>IF(ISNA(MATCH(CONCATENATE(V$4,$A17),#REF!,0)),"",INDEX(#REF!,MATCH(CONCATENATE(V$4,$A17),#REF!,0),1))</f>
        <v>#REF!</v>
      </c>
      <c r="W17" s="52"/>
      <c r="X17" s="4" t="e">
        <f>IF(V17="","",'1. závod'!X17)</f>
        <v>#REF!</v>
      </c>
      <c r="Y17" s="50" t="e">
        <f t="shared" si="4"/>
        <v>#REF!</v>
      </c>
      <c r="Z17" s="63"/>
      <c r="AA17" s="17" t="e">
        <f>IF(ISNA(MATCH(CONCATENATE(AA$4,$A17),#REF!,0)),"",INDEX(#REF!,MATCH(CONCATENATE(AA$4,$A17),#REF!,0),1))</f>
        <v>#REF!</v>
      </c>
      <c r="AB17" s="52"/>
      <c r="AC17" s="4" t="e">
        <f>IF(AA17="","",'1. závod'!AC17)</f>
        <v>#REF!</v>
      </c>
      <c r="AD17" s="50" t="e">
        <f t="shared" si="5"/>
        <v>#REF!</v>
      </c>
      <c r="AE17" s="63"/>
      <c r="AF17" s="17" t="e">
        <f>IF(ISNA(MATCH(CONCATENATE(AF$4,$A17),#REF!,0)),"",INDEX(#REF!,MATCH(CONCATENATE(AF$4,$A17),#REF!,0),1))</f>
        <v>#REF!</v>
      </c>
      <c r="AG17" s="52"/>
      <c r="AH17" s="4" t="e">
        <f>IF(AF17="","",'1. závod'!AH17)</f>
        <v>#REF!</v>
      </c>
      <c r="AI17" s="50" t="e">
        <f t="shared" si="6"/>
        <v>#REF!</v>
      </c>
      <c r="AJ17" s="63"/>
      <c r="AK17" s="17" t="e">
        <f>IF(ISNA(MATCH(CONCATENATE(AK$4,$A17),#REF!,0)),"",INDEX(#REF!,MATCH(CONCATENATE(AK$4,$A17),#REF!,0),1))</f>
        <v>#REF!</v>
      </c>
      <c r="AL17" s="52"/>
      <c r="AM17" s="4" t="e">
        <f>IF(AK17="","",'1. závod'!AM17)</f>
        <v>#REF!</v>
      </c>
      <c r="AN17" s="50" t="e">
        <f t="shared" si="7"/>
        <v>#REF!</v>
      </c>
      <c r="AO17" s="63"/>
      <c r="AP17" s="17" t="e">
        <f>IF(ISNA(MATCH(CONCATENATE(AP$4,$A17),#REF!,0)),"",INDEX(#REF!,MATCH(CONCATENATE(AP$4,$A17),#REF!,0),1))</f>
        <v>#REF!</v>
      </c>
      <c r="AQ17" s="52"/>
      <c r="AR17" s="4" t="e">
        <f>IF(AP17="","",'1. závod'!AR17)</f>
        <v>#REF!</v>
      </c>
      <c r="AS17" s="50" t="e">
        <f t="shared" si="8"/>
        <v>#REF!</v>
      </c>
      <c r="AT17" s="63"/>
      <c r="AU17" s="17" t="e">
        <f>IF(ISNA(MATCH(CONCATENATE(AU$4,$A17),#REF!,0)),"",INDEX(#REF!,MATCH(CONCATENATE(AU$4,$A17),#REF!,0),1))</f>
        <v>#REF!</v>
      </c>
      <c r="AV17" s="52"/>
      <c r="AW17" s="4" t="e">
        <f>IF(AU17="","",'1. závod'!AW17)</f>
        <v>#REF!</v>
      </c>
      <c r="AX17" s="50" t="e">
        <f t="shared" si="9"/>
        <v>#REF!</v>
      </c>
      <c r="AY17" s="63"/>
      <c r="AZ17" s="17" t="e">
        <f>IF(ISNA(MATCH(CONCATENATE(AZ$4,$A17),#REF!,0)),"",INDEX(#REF!,MATCH(CONCATENATE(AZ$4,$A17),#REF!,0),1))</f>
        <v>#REF!</v>
      </c>
      <c r="BA17" s="52"/>
      <c r="BB17" s="4" t="e">
        <f>IF(AZ17="","",'1. závod'!BB17)</f>
        <v>#REF!</v>
      </c>
      <c r="BC17" s="50" t="e">
        <f t="shared" si="10"/>
        <v>#REF!</v>
      </c>
      <c r="BD17" s="63"/>
      <c r="BE17" s="17" t="e">
        <f>IF(ISNA(MATCH(CONCATENATE(BE$4,$A17),#REF!,0)),"",INDEX(#REF!,MATCH(CONCATENATE(BE$4,$A17),#REF!,0),1))</f>
        <v>#REF!</v>
      </c>
      <c r="BF17" s="52"/>
      <c r="BG17" s="4" t="e">
        <f>IF(BE17="","",'1. závod'!BG17)</f>
        <v>#REF!</v>
      </c>
      <c r="BH17" s="50" t="e">
        <f t="shared" si="11"/>
        <v>#REF!</v>
      </c>
      <c r="BI17" s="63"/>
      <c r="BJ17" s="17" t="e">
        <f>IF(ISNA(MATCH(CONCATENATE(BJ$4,$A17),#REF!,0)),"",INDEX(#REF!,MATCH(CONCATENATE(BJ$4,$A17),#REF!,0),1))</f>
        <v>#REF!</v>
      </c>
      <c r="BK17" s="52"/>
      <c r="BL17" s="4" t="e">
        <f>IF(BJ17="","",'1. závod'!BL17)</f>
        <v>#REF!</v>
      </c>
      <c r="BM17" s="50" t="e">
        <f t="shared" si="12"/>
        <v>#REF!</v>
      </c>
      <c r="BN17" s="63"/>
      <c r="BO17" s="17" t="e">
        <f>IF(ISNA(MATCH(CONCATENATE(BO$4,$A17),#REF!,0)),"",INDEX(#REF!,MATCH(CONCATENATE(BO$4,$A17),#REF!,0),1))</f>
        <v>#REF!</v>
      </c>
      <c r="BP17" s="52"/>
      <c r="BQ17" s="4" t="e">
        <f>IF(BO17="","",'1. závod'!BQ17)</f>
        <v>#REF!</v>
      </c>
      <c r="BR17" s="50" t="e">
        <f t="shared" si="13"/>
        <v>#REF!</v>
      </c>
      <c r="BS17" s="63"/>
      <c r="BT17" s="17" t="e">
        <f>IF(ISNA(MATCH(CONCATENATE(BT$4,$A17),#REF!,0)),"",INDEX(#REF!,MATCH(CONCATENATE(BT$4,$A17),#REF!,0),1))</f>
        <v>#REF!</v>
      </c>
      <c r="BU17" s="52"/>
      <c r="BV17" s="4" t="e">
        <f>IF(BT17="","",'1. závod'!BV17)</f>
        <v>#REF!</v>
      </c>
      <c r="BW17" s="50" t="e">
        <f t="shared" si="14"/>
        <v>#REF!</v>
      </c>
      <c r="BX17" s="63"/>
    </row>
    <row r="18" spans="1:76" s="10" customFormat="1" ht="34.5" customHeight="1">
      <c r="A18" s="5">
        <v>13</v>
      </c>
      <c r="B18" s="17" t="e">
        <f>IF(ISNA(MATCH(CONCATENATE(B$4,$A18),#REF!,0)),"",INDEX(#REF!,MATCH(CONCATENATE(B$4,$A18),#REF!,0),1))</f>
        <v>#REF!</v>
      </c>
      <c r="C18" s="52"/>
      <c r="D18" s="4" t="e">
        <f>IF(B18="","",'1. závod'!D18)</f>
        <v>#REF!</v>
      </c>
      <c r="E18" s="50" t="e">
        <f t="shared" si="0"/>
        <v>#REF!</v>
      </c>
      <c r="F18" s="63"/>
      <c r="G18" s="17" t="e">
        <f>IF(ISNA(MATCH(CONCATENATE(G$4,$A18),#REF!,0)),"",INDEX(#REF!,MATCH(CONCATENATE(G$4,$A18),#REF!,0),1))</f>
        <v>#REF!</v>
      </c>
      <c r="H18" s="52"/>
      <c r="I18" s="4" t="e">
        <f>IF(G18="","",'1. závod'!I18)</f>
        <v>#REF!</v>
      </c>
      <c r="J18" s="50" t="e">
        <f t="shared" si="1"/>
        <v>#REF!</v>
      </c>
      <c r="K18" s="63"/>
      <c r="L18" s="17" t="e">
        <f>IF(ISNA(MATCH(CONCATENATE(L$4,$A18),#REF!,0)),"",INDEX(#REF!,MATCH(CONCATENATE(L$4,$A18),#REF!,0),1))</f>
        <v>#REF!</v>
      </c>
      <c r="M18" s="52"/>
      <c r="N18" s="4" t="e">
        <f>IF(L18="","",'1. závod'!N18)</f>
        <v>#REF!</v>
      </c>
      <c r="O18" s="50" t="e">
        <f t="shared" si="2"/>
        <v>#REF!</v>
      </c>
      <c r="P18" s="63"/>
      <c r="Q18" s="17" t="e">
        <f>IF(ISNA(MATCH(CONCATENATE(Q$4,$A18),#REF!,0)),"",INDEX(#REF!,MATCH(CONCATENATE(Q$4,$A18),#REF!,0),1))</f>
        <v>#REF!</v>
      </c>
      <c r="R18" s="52"/>
      <c r="S18" s="4" t="e">
        <f>IF(Q18="","",'1. závod'!S18)</f>
        <v>#REF!</v>
      </c>
      <c r="T18" s="50" t="e">
        <f t="shared" si="3"/>
        <v>#REF!</v>
      </c>
      <c r="U18" s="63"/>
      <c r="V18" s="17" t="e">
        <f>IF(ISNA(MATCH(CONCATENATE(V$4,$A18),#REF!,0)),"",INDEX(#REF!,MATCH(CONCATENATE(V$4,$A18),#REF!,0),1))</f>
        <v>#REF!</v>
      </c>
      <c r="W18" s="52"/>
      <c r="X18" s="4" t="e">
        <f>IF(V18="","",'1. závod'!X18)</f>
        <v>#REF!</v>
      </c>
      <c r="Y18" s="50" t="e">
        <f t="shared" si="4"/>
        <v>#REF!</v>
      </c>
      <c r="Z18" s="63"/>
      <c r="AA18" s="17" t="e">
        <f>IF(ISNA(MATCH(CONCATENATE(AA$4,$A18),#REF!,0)),"",INDEX(#REF!,MATCH(CONCATENATE(AA$4,$A18),#REF!,0),1))</f>
        <v>#REF!</v>
      </c>
      <c r="AB18" s="52"/>
      <c r="AC18" s="4" t="e">
        <f>IF(AA18="","",'1. závod'!AC18)</f>
        <v>#REF!</v>
      </c>
      <c r="AD18" s="50" t="e">
        <f t="shared" si="5"/>
        <v>#REF!</v>
      </c>
      <c r="AE18" s="63"/>
      <c r="AF18" s="17" t="e">
        <f>IF(ISNA(MATCH(CONCATENATE(AF$4,$A18),#REF!,0)),"",INDEX(#REF!,MATCH(CONCATENATE(AF$4,$A18),#REF!,0),1))</f>
        <v>#REF!</v>
      </c>
      <c r="AG18" s="52"/>
      <c r="AH18" s="4" t="e">
        <f>IF(AF18="","",'1. závod'!AH18)</f>
        <v>#REF!</v>
      </c>
      <c r="AI18" s="50" t="e">
        <f t="shared" si="6"/>
        <v>#REF!</v>
      </c>
      <c r="AJ18" s="63"/>
      <c r="AK18" s="17" t="e">
        <f>IF(ISNA(MATCH(CONCATENATE(AK$4,$A18),#REF!,0)),"",INDEX(#REF!,MATCH(CONCATENATE(AK$4,$A18),#REF!,0),1))</f>
        <v>#REF!</v>
      </c>
      <c r="AL18" s="52"/>
      <c r="AM18" s="4" t="e">
        <f>IF(AK18="","",'1. závod'!AM18)</f>
        <v>#REF!</v>
      </c>
      <c r="AN18" s="50" t="e">
        <f t="shared" si="7"/>
        <v>#REF!</v>
      </c>
      <c r="AO18" s="63"/>
      <c r="AP18" s="17" t="e">
        <f>IF(ISNA(MATCH(CONCATENATE(AP$4,$A18),#REF!,0)),"",INDEX(#REF!,MATCH(CONCATENATE(AP$4,$A18),#REF!,0),1))</f>
        <v>#REF!</v>
      </c>
      <c r="AQ18" s="52"/>
      <c r="AR18" s="4" t="e">
        <f>IF(AP18="","",'1. závod'!AR18)</f>
        <v>#REF!</v>
      </c>
      <c r="AS18" s="50" t="e">
        <f t="shared" si="8"/>
        <v>#REF!</v>
      </c>
      <c r="AT18" s="63"/>
      <c r="AU18" s="17" t="e">
        <f>IF(ISNA(MATCH(CONCATENATE(AU$4,$A18),#REF!,0)),"",INDEX(#REF!,MATCH(CONCATENATE(AU$4,$A18),#REF!,0),1))</f>
        <v>#REF!</v>
      </c>
      <c r="AV18" s="52"/>
      <c r="AW18" s="4" t="e">
        <f>IF(AU18="","",'1. závod'!AW18)</f>
        <v>#REF!</v>
      </c>
      <c r="AX18" s="50" t="e">
        <f t="shared" si="9"/>
        <v>#REF!</v>
      </c>
      <c r="AY18" s="63"/>
      <c r="AZ18" s="17" t="e">
        <f>IF(ISNA(MATCH(CONCATENATE(AZ$4,$A18),#REF!,0)),"",INDEX(#REF!,MATCH(CONCATENATE(AZ$4,$A18),#REF!,0),1))</f>
        <v>#REF!</v>
      </c>
      <c r="BA18" s="52"/>
      <c r="BB18" s="4" t="e">
        <f>IF(AZ18="","",'1. závod'!BB18)</f>
        <v>#REF!</v>
      </c>
      <c r="BC18" s="50" t="e">
        <f t="shared" si="10"/>
        <v>#REF!</v>
      </c>
      <c r="BD18" s="63"/>
      <c r="BE18" s="17" t="e">
        <f>IF(ISNA(MATCH(CONCATENATE(BE$4,$A18),#REF!,0)),"",INDEX(#REF!,MATCH(CONCATENATE(BE$4,$A18),#REF!,0),1))</f>
        <v>#REF!</v>
      </c>
      <c r="BF18" s="52"/>
      <c r="BG18" s="4" t="e">
        <f>IF(BE18="","",'1. závod'!BG18)</f>
        <v>#REF!</v>
      </c>
      <c r="BH18" s="50" t="e">
        <f t="shared" si="11"/>
        <v>#REF!</v>
      </c>
      <c r="BI18" s="63"/>
      <c r="BJ18" s="17" t="e">
        <f>IF(ISNA(MATCH(CONCATENATE(BJ$4,$A18),#REF!,0)),"",INDEX(#REF!,MATCH(CONCATENATE(BJ$4,$A18),#REF!,0),1))</f>
        <v>#REF!</v>
      </c>
      <c r="BK18" s="52"/>
      <c r="BL18" s="4" t="e">
        <f>IF(BJ18="","",'1. závod'!BL18)</f>
        <v>#REF!</v>
      </c>
      <c r="BM18" s="50" t="e">
        <f t="shared" si="12"/>
        <v>#REF!</v>
      </c>
      <c r="BN18" s="63"/>
      <c r="BO18" s="17" t="e">
        <f>IF(ISNA(MATCH(CONCATENATE(BO$4,$A18),#REF!,0)),"",INDEX(#REF!,MATCH(CONCATENATE(BO$4,$A18),#REF!,0),1))</f>
        <v>#REF!</v>
      </c>
      <c r="BP18" s="52"/>
      <c r="BQ18" s="4" t="e">
        <f>IF(BO18="","",'1. závod'!BQ18)</f>
        <v>#REF!</v>
      </c>
      <c r="BR18" s="50" t="e">
        <f t="shared" si="13"/>
        <v>#REF!</v>
      </c>
      <c r="BS18" s="63"/>
      <c r="BT18" s="17" t="e">
        <f>IF(ISNA(MATCH(CONCATENATE(BT$4,$A18),#REF!,0)),"",INDEX(#REF!,MATCH(CONCATENATE(BT$4,$A18),#REF!,0),1))</f>
        <v>#REF!</v>
      </c>
      <c r="BU18" s="52"/>
      <c r="BV18" s="4" t="e">
        <f>IF(BT18="","",'1. závod'!BV18)</f>
        <v>#REF!</v>
      </c>
      <c r="BW18" s="50" t="e">
        <f t="shared" si="14"/>
        <v>#REF!</v>
      </c>
      <c r="BX18" s="63"/>
    </row>
    <row r="19" spans="1:76" s="10" customFormat="1" ht="34.5" customHeight="1">
      <c r="A19" s="5">
        <v>14</v>
      </c>
      <c r="B19" s="17" t="e">
        <f>IF(ISNA(MATCH(CONCATENATE(B$4,$A19),#REF!,0)),"",INDEX(#REF!,MATCH(CONCATENATE(B$4,$A19),#REF!,0),1))</f>
        <v>#REF!</v>
      </c>
      <c r="C19" s="52"/>
      <c r="D19" s="4" t="e">
        <f>IF(B19="","",'1. závod'!D19)</f>
        <v>#REF!</v>
      </c>
      <c r="E19" s="50" t="e">
        <f t="shared" si="0"/>
        <v>#REF!</v>
      </c>
      <c r="F19" s="63"/>
      <c r="G19" s="17" t="e">
        <f>IF(ISNA(MATCH(CONCATENATE(G$4,$A19),#REF!,0)),"",INDEX(#REF!,MATCH(CONCATENATE(G$4,$A19),#REF!,0),1))</f>
        <v>#REF!</v>
      </c>
      <c r="H19" s="52"/>
      <c r="I19" s="4" t="e">
        <f>IF(G19="","",'1. závod'!I19)</f>
        <v>#REF!</v>
      </c>
      <c r="J19" s="50" t="e">
        <f t="shared" si="1"/>
        <v>#REF!</v>
      </c>
      <c r="K19" s="63"/>
      <c r="L19" s="17" t="e">
        <f>IF(ISNA(MATCH(CONCATENATE(L$4,$A19),#REF!,0)),"",INDEX(#REF!,MATCH(CONCATENATE(L$4,$A19),#REF!,0),1))</f>
        <v>#REF!</v>
      </c>
      <c r="M19" s="52"/>
      <c r="N19" s="4" t="e">
        <f>IF(L19="","",'1. závod'!N19)</f>
        <v>#REF!</v>
      </c>
      <c r="O19" s="50" t="e">
        <f t="shared" si="2"/>
        <v>#REF!</v>
      </c>
      <c r="P19" s="63"/>
      <c r="Q19" s="17" t="e">
        <f>IF(ISNA(MATCH(CONCATENATE(Q$4,$A19),#REF!,0)),"",INDEX(#REF!,MATCH(CONCATENATE(Q$4,$A19),#REF!,0),1))</f>
        <v>#REF!</v>
      </c>
      <c r="R19" s="52"/>
      <c r="S19" s="4" t="e">
        <f>IF(Q19="","",'1. závod'!S19)</f>
        <v>#REF!</v>
      </c>
      <c r="T19" s="50" t="e">
        <f t="shared" si="3"/>
        <v>#REF!</v>
      </c>
      <c r="U19" s="63"/>
      <c r="V19" s="17" t="e">
        <f>IF(ISNA(MATCH(CONCATENATE(V$4,$A19),#REF!,0)),"",INDEX(#REF!,MATCH(CONCATENATE(V$4,$A19),#REF!,0),1))</f>
        <v>#REF!</v>
      </c>
      <c r="W19" s="52"/>
      <c r="X19" s="4" t="e">
        <f>IF(V19="","",'1. závod'!X19)</f>
        <v>#REF!</v>
      </c>
      <c r="Y19" s="50" t="e">
        <f t="shared" si="4"/>
        <v>#REF!</v>
      </c>
      <c r="Z19" s="63"/>
      <c r="AA19" s="17" t="e">
        <f>IF(ISNA(MATCH(CONCATENATE(AA$4,$A19),#REF!,0)),"",INDEX(#REF!,MATCH(CONCATENATE(AA$4,$A19),#REF!,0),1))</f>
        <v>#REF!</v>
      </c>
      <c r="AB19" s="52"/>
      <c r="AC19" s="4" t="e">
        <f>IF(AA19="","",'1. závod'!AC19)</f>
        <v>#REF!</v>
      </c>
      <c r="AD19" s="50" t="e">
        <f t="shared" si="5"/>
        <v>#REF!</v>
      </c>
      <c r="AE19" s="63"/>
      <c r="AF19" s="17" t="e">
        <f>IF(ISNA(MATCH(CONCATENATE(AF$4,$A19),#REF!,0)),"",INDEX(#REF!,MATCH(CONCATENATE(AF$4,$A19),#REF!,0),1))</f>
        <v>#REF!</v>
      </c>
      <c r="AG19" s="52"/>
      <c r="AH19" s="4" t="e">
        <f>IF(AF19="","",'1. závod'!AH19)</f>
        <v>#REF!</v>
      </c>
      <c r="AI19" s="50" t="e">
        <f t="shared" si="6"/>
        <v>#REF!</v>
      </c>
      <c r="AJ19" s="63"/>
      <c r="AK19" s="17" t="e">
        <f>IF(ISNA(MATCH(CONCATENATE(AK$4,$A19),#REF!,0)),"",INDEX(#REF!,MATCH(CONCATENATE(AK$4,$A19),#REF!,0),1))</f>
        <v>#REF!</v>
      </c>
      <c r="AL19" s="52"/>
      <c r="AM19" s="4" t="e">
        <f>IF(AK19="","",'1. závod'!AM19)</f>
        <v>#REF!</v>
      </c>
      <c r="AN19" s="50" t="e">
        <f t="shared" si="7"/>
        <v>#REF!</v>
      </c>
      <c r="AO19" s="63"/>
      <c r="AP19" s="17" t="e">
        <f>IF(ISNA(MATCH(CONCATENATE(AP$4,$A19),#REF!,0)),"",INDEX(#REF!,MATCH(CONCATENATE(AP$4,$A19),#REF!,0),1))</f>
        <v>#REF!</v>
      </c>
      <c r="AQ19" s="52"/>
      <c r="AR19" s="4" t="e">
        <f>IF(AP19="","",'1. závod'!AR19)</f>
        <v>#REF!</v>
      </c>
      <c r="AS19" s="50" t="e">
        <f t="shared" si="8"/>
        <v>#REF!</v>
      </c>
      <c r="AT19" s="63"/>
      <c r="AU19" s="17" t="e">
        <f>IF(ISNA(MATCH(CONCATENATE(AU$4,$A19),#REF!,0)),"",INDEX(#REF!,MATCH(CONCATENATE(AU$4,$A19),#REF!,0),1))</f>
        <v>#REF!</v>
      </c>
      <c r="AV19" s="52"/>
      <c r="AW19" s="4" t="e">
        <f>IF(AU19="","",'1. závod'!AW19)</f>
        <v>#REF!</v>
      </c>
      <c r="AX19" s="50" t="e">
        <f t="shared" si="9"/>
        <v>#REF!</v>
      </c>
      <c r="AY19" s="63"/>
      <c r="AZ19" s="17" t="e">
        <f>IF(ISNA(MATCH(CONCATENATE(AZ$4,$A19),#REF!,0)),"",INDEX(#REF!,MATCH(CONCATENATE(AZ$4,$A19),#REF!,0),1))</f>
        <v>#REF!</v>
      </c>
      <c r="BA19" s="52"/>
      <c r="BB19" s="4" t="e">
        <f>IF(AZ19="","",'1. závod'!BB19)</f>
        <v>#REF!</v>
      </c>
      <c r="BC19" s="50" t="e">
        <f t="shared" si="10"/>
        <v>#REF!</v>
      </c>
      <c r="BD19" s="63"/>
      <c r="BE19" s="17" t="e">
        <f>IF(ISNA(MATCH(CONCATENATE(BE$4,$A19),#REF!,0)),"",INDEX(#REF!,MATCH(CONCATENATE(BE$4,$A19),#REF!,0),1))</f>
        <v>#REF!</v>
      </c>
      <c r="BF19" s="52"/>
      <c r="BG19" s="4" t="e">
        <f>IF(BE19="","",'1. závod'!BG19)</f>
        <v>#REF!</v>
      </c>
      <c r="BH19" s="50" t="e">
        <f t="shared" si="11"/>
        <v>#REF!</v>
      </c>
      <c r="BI19" s="63"/>
      <c r="BJ19" s="17" t="e">
        <f>IF(ISNA(MATCH(CONCATENATE(BJ$4,$A19),#REF!,0)),"",INDEX(#REF!,MATCH(CONCATENATE(BJ$4,$A19),#REF!,0),1))</f>
        <v>#REF!</v>
      </c>
      <c r="BK19" s="52"/>
      <c r="BL19" s="4" t="e">
        <f>IF(BJ19="","",'1. závod'!BL19)</f>
        <v>#REF!</v>
      </c>
      <c r="BM19" s="50" t="e">
        <f t="shared" si="12"/>
        <v>#REF!</v>
      </c>
      <c r="BN19" s="63"/>
      <c r="BO19" s="17" t="e">
        <f>IF(ISNA(MATCH(CONCATENATE(BO$4,$A19),#REF!,0)),"",INDEX(#REF!,MATCH(CONCATENATE(BO$4,$A19),#REF!,0),1))</f>
        <v>#REF!</v>
      </c>
      <c r="BP19" s="52"/>
      <c r="BQ19" s="4" t="e">
        <f>IF(BO19="","",'1. závod'!BQ19)</f>
        <v>#REF!</v>
      </c>
      <c r="BR19" s="50" t="e">
        <f t="shared" si="13"/>
        <v>#REF!</v>
      </c>
      <c r="BS19" s="63"/>
      <c r="BT19" s="17" t="e">
        <f>IF(ISNA(MATCH(CONCATENATE(BT$4,$A19),#REF!,0)),"",INDEX(#REF!,MATCH(CONCATENATE(BT$4,$A19),#REF!,0),1))</f>
        <v>#REF!</v>
      </c>
      <c r="BU19" s="52"/>
      <c r="BV19" s="4" t="e">
        <f>IF(BT19="","",'1. závod'!BV19)</f>
        <v>#REF!</v>
      </c>
      <c r="BW19" s="50" t="e">
        <f t="shared" si="14"/>
        <v>#REF!</v>
      </c>
      <c r="BX19" s="63"/>
    </row>
    <row r="20" spans="1:76" s="10" customFormat="1" ht="34.5" customHeight="1">
      <c r="A20" s="5">
        <v>15</v>
      </c>
      <c r="B20" s="17" t="e">
        <f>IF(ISNA(MATCH(CONCATENATE(B$4,$A20),#REF!,0)),"",INDEX(#REF!,MATCH(CONCATENATE(B$4,$A20),#REF!,0),1))</f>
        <v>#REF!</v>
      </c>
      <c r="C20" s="52"/>
      <c r="D20" s="4" t="e">
        <f>IF(B20="","",'1. závod'!D20)</f>
        <v>#REF!</v>
      </c>
      <c r="E20" s="50" t="e">
        <f t="shared" si="0"/>
        <v>#REF!</v>
      </c>
      <c r="F20" s="63"/>
      <c r="G20" s="17" t="e">
        <f>IF(ISNA(MATCH(CONCATENATE(G$4,$A20),#REF!,0)),"",INDEX(#REF!,MATCH(CONCATENATE(G$4,$A20),#REF!,0),1))</f>
        <v>#REF!</v>
      </c>
      <c r="H20" s="52"/>
      <c r="I20" s="4" t="e">
        <f>IF(G20="","",'1. závod'!I20)</f>
        <v>#REF!</v>
      </c>
      <c r="J20" s="50" t="e">
        <f t="shared" si="1"/>
        <v>#REF!</v>
      </c>
      <c r="K20" s="63"/>
      <c r="L20" s="17" t="e">
        <f>IF(ISNA(MATCH(CONCATENATE(L$4,$A20),#REF!,0)),"",INDEX(#REF!,MATCH(CONCATENATE(L$4,$A20),#REF!,0),1))</f>
        <v>#REF!</v>
      </c>
      <c r="M20" s="52"/>
      <c r="N20" s="4" t="e">
        <f>IF(L20="","",'1. závod'!N20)</f>
        <v>#REF!</v>
      </c>
      <c r="O20" s="50" t="e">
        <f t="shared" si="2"/>
        <v>#REF!</v>
      </c>
      <c r="P20" s="63"/>
      <c r="Q20" s="17" t="e">
        <f>IF(ISNA(MATCH(CONCATENATE(Q$4,$A20),#REF!,0)),"",INDEX(#REF!,MATCH(CONCATENATE(Q$4,$A20),#REF!,0),1))</f>
        <v>#REF!</v>
      </c>
      <c r="R20" s="52"/>
      <c r="S20" s="4" t="e">
        <f>IF(Q20="","",'1. závod'!S20)</f>
        <v>#REF!</v>
      </c>
      <c r="T20" s="50" t="e">
        <f t="shared" si="3"/>
        <v>#REF!</v>
      </c>
      <c r="U20" s="63"/>
      <c r="V20" s="17" t="e">
        <f>IF(ISNA(MATCH(CONCATENATE(V$4,$A20),#REF!,0)),"",INDEX(#REF!,MATCH(CONCATENATE(V$4,$A20),#REF!,0),1))</f>
        <v>#REF!</v>
      </c>
      <c r="W20" s="52"/>
      <c r="X20" s="4" t="e">
        <f>IF(V20="","",'1. závod'!X20)</f>
        <v>#REF!</v>
      </c>
      <c r="Y20" s="50" t="e">
        <f t="shared" si="4"/>
        <v>#REF!</v>
      </c>
      <c r="Z20" s="63"/>
      <c r="AA20" s="17" t="e">
        <f>IF(ISNA(MATCH(CONCATENATE(AA$4,$A20),#REF!,0)),"",INDEX(#REF!,MATCH(CONCATENATE(AA$4,$A20),#REF!,0),1))</f>
        <v>#REF!</v>
      </c>
      <c r="AB20" s="52"/>
      <c r="AC20" s="4" t="e">
        <f>IF(AA20="","",'1. závod'!AC20)</f>
        <v>#REF!</v>
      </c>
      <c r="AD20" s="50" t="e">
        <f t="shared" si="5"/>
        <v>#REF!</v>
      </c>
      <c r="AE20" s="63"/>
      <c r="AF20" s="17" t="e">
        <f>IF(ISNA(MATCH(CONCATENATE(AF$4,$A20),#REF!,0)),"",INDEX(#REF!,MATCH(CONCATENATE(AF$4,$A20),#REF!,0),1))</f>
        <v>#REF!</v>
      </c>
      <c r="AG20" s="52"/>
      <c r="AH20" s="4" t="e">
        <f>IF(AF20="","",'1. závod'!AH20)</f>
        <v>#REF!</v>
      </c>
      <c r="AI20" s="50" t="e">
        <f t="shared" si="6"/>
        <v>#REF!</v>
      </c>
      <c r="AJ20" s="63"/>
      <c r="AK20" s="17" t="e">
        <f>IF(ISNA(MATCH(CONCATENATE(AK$4,$A20),#REF!,0)),"",INDEX(#REF!,MATCH(CONCATENATE(AK$4,$A20),#REF!,0),1))</f>
        <v>#REF!</v>
      </c>
      <c r="AL20" s="52"/>
      <c r="AM20" s="4" t="e">
        <f>IF(AK20="","",'1. závod'!AM20)</f>
        <v>#REF!</v>
      </c>
      <c r="AN20" s="50" t="e">
        <f t="shared" si="7"/>
        <v>#REF!</v>
      </c>
      <c r="AO20" s="63"/>
      <c r="AP20" s="17" t="e">
        <f>IF(ISNA(MATCH(CONCATENATE(AP$4,$A20),#REF!,0)),"",INDEX(#REF!,MATCH(CONCATENATE(AP$4,$A20),#REF!,0),1))</f>
        <v>#REF!</v>
      </c>
      <c r="AQ20" s="52"/>
      <c r="AR20" s="4" t="e">
        <f>IF(AP20="","",'1. závod'!AR20)</f>
        <v>#REF!</v>
      </c>
      <c r="AS20" s="50" t="e">
        <f t="shared" si="8"/>
        <v>#REF!</v>
      </c>
      <c r="AT20" s="63"/>
      <c r="AU20" s="17" t="e">
        <f>IF(ISNA(MATCH(CONCATENATE(AU$4,$A20),#REF!,0)),"",INDEX(#REF!,MATCH(CONCATENATE(AU$4,$A20),#REF!,0),1))</f>
        <v>#REF!</v>
      </c>
      <c r="AV20" s="52"/>
      <c r="AW20" s="4" t="e">
        <f>IF(AU20="","",'1. závod'!AW20)</f>
        <v>#REF!</v>
      </c>
      <c r="AX20" s="50" t="e">
        <f t="shared" si="9"/>
        <v>#REF!</v>
      </c>
      <c r="AY20" s="63"/>
      <c r="AZ20" s="17" t="e">
        <f>IF(ISNA(MATCH(CONCATENATE(AZ$4,$A20),#REF!,0)),"",INDEX(#REF!,MATCH(CONCATENATE(AZ$4,$A20),#REF!,0),1))</f>
        <v>#REF!</v>
      </c>
      <c r="BA20" s="52"/>
      <c r="BB20" s="4" t="e">
        <f>IF(AZ20="","",'1. závod'!BB20)</f>
        <v>#REF!</v>
      </c>
      <c r="BC20" s="50" t="e">
        <f t="shared" si="10"/>
        <v>#REF!</v>
      </c>
      <c r="BD20" s="63"/>
      <c r="BE20" s="17" t="e">
        <f>IF(ISNA(MATCH(CONCATENATE(BE$4,$A20),#REF!,0)),"",INDEX(#REF!,MATCH(CONCATENATE(BE$4,$A20),#REF!,0),1))</f>
        <v>#REF!</v>
      </c>
      <c r="BF20" s="52"/>
      <c r="BG20" s="4" t="e">
        <f>IF(BE20="","",'1. závod'!BG20)</f>
        <v>#REF!</v>
      </c>
      <c r="BH20" s="50" t="e">
        <f t="shared" si="11"/>
        <v>#REF!</v>
      </c>
      <c r="BI20" s="63"/>
      <c r="BJ20" s="17" t="e">
        <f>IF(ISNA(MATCH(CONCATENATE(BJ$4,$A20),#REF!,0)),"",INDEX(#REF!,MATCH(CONCATENATE(BJ$4,$A20),#REF!,0),1))</f>
        <v>#REF!</v>
      </c>
      <c r="BK20" s="52"/>
      <c r="BL20" s="4" t="e">
        <f>IF(BJ20="","",'1. závod'!BL20)</f>
        <v>#REF!</v>
      </c>
      <c r="BM20" s="50" t="e">
        <f t="shared" si="12"/>
        <v>#REF!</v>
      </c>
      <c r="BN20" s="63"/>
      <c r="BO20" s="17" t="e">
        <f>IF(ISNA(MATCH(CONCATENATE(BO$4,$A20),#REF!,0)),"",INDEX(#REF!,MATCH(CONCATENATE(BO$4,$A20),#REF!,0),1))</f>
        <v>#REF!</v>
      </c>
      <c r="BP20" s="52"/>
      <c r="BQ20" s="4" t="e">
        <f>IF(BO20="","",'1. závod'!BQ20)</f>
        <v>#REF!</v>
      </c>
      <c r="BR20" s="50" t="e">
        <f t="shared" si="13"/>
        <v>#REF!</v>
      </c>
      <c r="BS20" s="63"/>
      <c r="BT20" s="17" t="e">
        <f>IF(ISNA(MATCH(CONCATENATE(BT$4,$A20),#REF!,0)),"",INDEX(#REF!,MATCH(CONCATENATE(BT$4,$A20),#REF!,0),1))</f>
        <v>#REF!</v>
      </c>
      <c r="BU20" s="52"/>
      <c r="BV20" s="4" t="e">
        <f>IF(BT20="","",'1. závod'!BV20)</f>
        <v>#REF!</v>
      </c>
      <c r="BW20" s="50" t="e">
        <f t="shared" si="14"/>
        <v>#REF!</v>
      </c>
      <c r="BX20" s="63"/>
    </row>
    <row r="21" spans="1:76" s="10" customFormat="1" ht="34.5" customHeight="1">
      <c r="A21" s="5">
        <v>16</v>
      </c>
      <c r="B21" s="17" t="e">
        <f>IF(ISNA(MATCH(CONCATENATE(B$4,$A21),#REF!,0)),"",INDEX(#REF!,MATCH(CONCATENATE(B$4,$A21),#REF!,0),1))</f>
        <v>#REF!</v>
      </c>
      <c r="C21" s="52"/>
      <c r="D21" s="4" t="e">
        <f>IF(B21="","",'1. závod'!D21)</f>
        <v>#REF!</v>
      </c>
      <c r="E21" s="50" t="e">
        <f t="shared" si="0"/>
        <v>#REF!</v>
      </c>
      <c r="F21" s="63"/>
      <c r="G21" s="17" t="e">
        <f>IF(ISNA(MATCH(CONCATENATE(G$4,$A21),#REF!,0)),"",INDEX(#REF!,MATCH(CONCATENATE(G$4,$A21),#REF!,0),1))</f>
        <v>#REF!</v>
      </c>
      <c r="H21" s="52"/>
      <c r="I21" s="4" t="e">
        <f>IF(G21="","",'1. závod'!I21)</f>
        <v>#REF!</v>
      </c>
      <c r="J21" s="50" t="e">
        <f t="shared" si="1"/>
        <v>#REF!</v>
      </c>
      <c r="K21" s="63"/>
      <c r="L21" s="17" t="e">
        <f>IF(ISNA(MATCH(CONCATENATE(L$4,$A21),#REF!,0)),"",INDEX(#REF!,MATCH(CONCATENATE(L$4,$A21),#REF!,0),1))</f>
        <v>#REF!</v>
      </c>
      <c r="M21" s="52"/>
      <c r="N21" s="4" t="e">
        <f>IF(L21="","",'1. závod'!N21)</f>
        <v>#REF!</v>
      </c>
      <c r="O21" s="50" t="e">
        <f t="shared" si="2"/>
        <v>#REF!</v>
      </c>
      <c r="P21" s="63"/>
      <c r="Q21" s="17" t="e">
        <f>IF(ISNA(MATCH(CONCATENATE(Q$4,$A21),#REF!,0)),"",INDEX(#REF!,MATCH(CONCATENATE(Q$4,$A21),#REF!,0),1))</f>
        <v>#REF!</v>
      </c>
      <c r="R21" s="52"/>
      <c r="S21" s="4" t="e">
        <f>IF(Q21="","",'1. závod'!S21)</f>
        <v>#REF!</v>
      </c>
      <c r="T21" s="50" t="e">
        <f t="shared" si="3"/>
        <v>#REF!</v>
      </c>
      <c r="U21" s="63"/>
      <c r="V21" s="17" t="e">
        <f>IF(ISNA(MATCH(CONCATENATE(V$4,$A21),#REF!,0)),"",INDEX(#REF!,MATCH(CONCATENATE(V$4,$A21),#REF!,0),1))</f>
        <v>#REF!</v>
      </c>
      <c r="W21" s="52"/>
      <c r="X21" s="4" t="e">
        <f>IF(V21="","",'1. závod'!X21)</f>
        <v>#REF!</v>
      </c>
      <c r="Y21" s="50" t="e">
        <f t="shared" si="4"/>
        <v>#REF!</v>
      </c>
      <c r="Z21" s="63"/>
      <c r="AA21" s="17" t="e">
        <f>IF(ISNA(MATCH(CONCATENATE(AA$4,$A21),#REF!,0)),"",INDEX(#REF!,MATCH(CONCATENATE(AA$4,$A21),#REF!,0),1))</f>
        <v>#REF!</v>
      </c>
      <c r="AB21" s="52"/>
      <c r="AC21" s="4" t="e">
        <f>IF(AA21="","",'1. závod'!AC21)</f>
        <v>#REF!</v>
      </c>
      <c r="AD21" s="50" t="e">
        <f t="shared" si="5"/>
        <v>#REF!</v>
      </c>
      <c r="AE21" s="63"/>
      <c r="AF21" s="17" t="e">
        <f>IF(ISNA(MATCH(CONCATENATE(AF$4,$A21),#REF!,0)),"",INDEX(#REF!,MATCH(CONCATENATE(AF$4,$A21),#REF!,0),1))</f>
        <v>#REF!</v>
      </c>
      <c r="AG21" s="52"/>
      <c r="AH21" s="4" t="e">
        <f>IF(AF21="","",'1. závod'!AH21)</f>
        <v>#REF!</v>
      </c>
      <c r="AI21" s="50" t="e">
        <f t="shared" si="6"/>
        <v>#REF!</v>
      </c>
      <c r="AJ21" s="63"/>
      <c r="AK21" s="17" t="e">
        <f>IF(ISNA(MATCH(CONCATENATE(AK$4,$A21),#REF!,0)),"",INDEX(#REF!,MATCH(CONCATENATE(AK$4,$A21),#REF!,0),1))</f>
        <v>#REF!</v>
      </c>
      <c r="AL21" s="52"/>
      <c r="AM21" s="4" t="e">
        <f>IF(AK21="","",'1. závod'!AM21)</f>
        <v>#REF!</v>
      </c>
      <c r="AN21" s="50" t="e">
        <f t="shared" si="7"/>
        <v>#REF!</v>
      </c>
      <c r="AO21" s="63"/>
      <c r="AP21" s="17" t="e">
        <f>IF(ISNA(MATCH(CONCATENATE(AP$4,$A21),#REF!,0)),"",INDEX(#REF!,MATCH(CONCATENATE(AP$4,$A21),#REF!,0),1))</f>
        <v>#REF!</v>
      </c>
      <c r="AQ21" s="52"/>
      <c r="AR21" s="4" t="e">
        <f>IF(AP21="","",'1. závod'!AR21)</f>
        <v>#REF!</v>
      </c>
      <c r="AS21" s="50" t="e">
        <f t="shared" si="8"/>
        <v>#REF!</v>
      </c>
      <c r="AT21" s="63"/>
      <c r="AU21" s="17" t="e">
        <f>IF(ISNA(MATCH(CONCATENATE(AU$4,$A21),#REF!,0)),"",INDEX(#REF!,MATCH(CONCATENATE(AU$4,$A21),#REF!,0),1))</f>
        <v>#REF!</v>
      </c>
      <c r="AV21" s="52"/>
      <c r="AW21" s="4" t="e">
        <f>IF(AU21="","",'1. závod'!AW21)</f>
        <v>#REF!</v>
      </c>
      <c r="AX21" s="50" t="e">
        <f t="shared" si="9"/>
        <v>#REF!</v>
      </c>
      <c r="AY21" s="63"/>
      <c r="AZ21" s="17" t="e">
        <f>IF(ISNA(MATCH(CONCATENATE(AZ$4,$A21),#REF!,0)),"",INDEX(#REF!,MATCH(CONCATENATE(AZ$4,$A21),#REF!,0),1))</f>
        <v>#REF!</v>
      </c>
      <c r="BA21" s="52"/>
      <c r="BB21" s="4" t="e">
        <f>IF(AZ21="","",'1. závod'!BB21)</f>
        <v>#REF!</v>
      </c>
      <c r="BC21" s="50" t="e">
        <f t="shared" si="10"/>
        <v>#REF!</v>
      </c>
      <c r="BD21" s="63"/>
      <c r="BE21" s="17" t="e">
        <f>IF(ISNA(MATCH(CONCATENATE(BE$4,$A21),#REF!,0)),"",INDEX(#REF!,MATCH(CONCATENATE(BE$4,$A21),#REF!,0),1))</f>
        <v>#REF!</v>
      </c>
      <c r="BF21" s="52"/>
      <c r="BG21" s="4" t="e">
        <f>IF(BE21="","",'1. závod'!BG21)</f>
        <v>#REF!</v>
      </c>
      <c r="BH21" s="50" t="e">
        <f t="shared" si="11"/>
        <v>#REF!</v>
      </c>
      <c r="BI21" s="63"/>
      <c r="BJ21" s="17" t="e">
        <f>IF(ISNA(MATCH(CONCATENATE(BJ$4,$A21),#REF!,0)),"",INDEX(#REF!,MATCH(CONCATENATE(BJ$4,$A21),#REF!,0),1))</f>
        <v>#REF!</v>
      </c>
      <c r="BK21" s="52"/>
      <c r="BL21" s="4" t="e">
        <f>IF(BJ21="","",'1. závod'!BL21)</f>
        <v>#REF!</v>
      </c>
      <c r="BM21" s="50" t="e">
        <f t="shared" si="12"/>
        <v>#REF!</v>
      </c>
      <c r="BN21" s="63"/>
      <c r="BO21" s="17" t="e">
        <f>IF(ISNA(MATCH(CONCATENATE(BO$4,$A21),#REF!,0)),"",INDEX(#REF!,MATCH(CONCATENATE(BO$4,$A21),#REF!,0),1))</f>
        <v>#REF!</v>
      </c>
      <c r="BP21" s="52"/>
      <c r="BQ21" s="4" t="e">
        <f>IF(BO21="","",'1. závod'!BQ21)</f>
        <v>#REF!</v>
      </c>
      <c r="BR21" s="50" t="e">
        <f t="shared" si="13"/>
        <v>#REF!</v>
      </c>
      <c r="BS21" s="63"/>
      <c r="BT21" s="17" t="e">
        <f>IF(ISNA(MATCH(CONCATENATE(BT$4,$A21),#REF!,0)),"",INDEX(#REF!,MATCH(CONCATENATE(BT$4,$A21),#REF!,0),1))</f>
        <v>#REF!</v>
      </c>
      <c r="BU21" s="52"/>
      <c r="BV21" s="4" t="e">
        <f>IF(BT21="","",'1. závod'!BV21)</f>
        <v>#REF!</v>
      </c>
      <c r="BW21" s="50" t="e">
        <f t="shared" si="14"/>
        <v>#REF!</v>
      </c>
      <c r="BX21" s="63"/>
    </row>
    <row r="22" spans="1:76" s="10" customFormat="1" ht="34.5" customHeight="1">
      <c r="A22" s="5">
        <v>17</v>
      </c>
      <c r="B22" s="17" t="e">
        <f>IF(ISNA(MATCH(CONCATENATE(B$4,$A22),#REF!,0)),"",INDEX(#REF!,MATCH(CONCATENATE(B$4,$A22),#REF!,0),1))</f>
        <v>#REF!</v>
      </c>
      <c r="C22" s="52"/>
      <c r="D22" s="4" t="e">
        <f>IF(B22="","",'1. závod'!D22)</f>
        <v>#REF!</v>
      </c>
      <c r="E22" s="50" t="e">
        <f t="shared" si="0"/>
        <v>#REF!</v>
      </c>
      <c r="F22" s="63"/>
      <c r="G22" s="17" t="e">
        <f>IF(ISNA(MATCH(CONCATENATE(G$4,$A22),#REF!,0)),"",INDEX(#REF!,MATCH(CONCATENATE(G$4,$A22),#REF!,0),1))</f>
        <v>#REF!</v>
      </c>
      <c r="H22" s="52"/>
      <c r="I22" s="4" t="e">
        <f>IF(G22="","",'1. závod'!I22)</f>
        <v>#REF!</v>
      </c>
      <c r="J22" s="50" t="e">
        <f t="shared" si="1"/>
        <v>#REF!</v>
      </c>
      <c r="K22" s="63"/>
      <c r="L22" s="17" t="e">
        <f>IF(ISNA(MATCH(CONCATENATE(L$4,$A22),#REF!,0)),"",INDEX(#REF!,MATCH(CONCATENATE(L$4,$A22),#REF!,0),1))</f>
        <v>#REF!</v>
      </c>
      <c r="M22" s="52"/>
      <c r="N22" s="4" t="e">
        <f>IF(L22="","",'1. závod'!N22)</f>
        <v>#REF!</v>
      </c>
      <c r="O22" s="50" t="e">
        <f t="shared" si="2"/>
        <v>#REF!</v>
      </c>
      <c r="P22" s="63"/>
      <c r="Q22" s="17" t="e">
        <f>IF(ISNA(MATCH(CONCATENATE(Q$4,$A22),#REF!,0)),"",INDEX(#REF!,MATCH(CONCATENATE(Q$4,$A22),#REF!,0),1))</f>
        <v>#REF!</v>
      </c>
      <c r="R22" s="52"/>
      <c r="S22" s="4" t="e">
        <f>IF(Q22="","",'1. závod'!S22)</f>
        <v>#REF!</v>
      </c>
      <c r="T22" s="50" t="e">
        <f t="shared" si="3"/>
        <v>#REF!</v>
      </c>
      <c r="U22" s="63"/>
      <c r="V22" s="17" t="e">
        <f>IF(ISNA(MATCH(CONCATENATE(V$4,$A22),#REF!,0)),"",INDEX(#REF!,MATCH(CONCATENATE(V$4,$A22),#REF!,0),1))</f>
        <v>#REF!</v>
      </c>
      <c r="W22" s="52"/>
      <c r="X22" s="4" t="e">
        <f>IF(V22="","",'1. závod'!X22)</f>
        <v>#REF!</v>
      </c>
      <c r="Y22" s="50" t="e">
        <f t="shared" si="4"/>
        <v>#REF!</v>
      </c>
      <c r="Z22" s="63"/>
      <c r="AA22" s="17" t="e">
        <f>IF(ISNA(MATCH(CONCATENATE(AA$4,$A22),#REF!,0)),"",INDEX(#REF!,MATCH(CONCATENATE(AA$4,$A22),#REF!,0),1))</f>
        <v>#REF!</v>
      </c>
      <c r="AB22" s="52"/>
      <c r="AC22" s="4" t="e">
        <f>IF(AA22="","",'1. závod'!AC22)</f>
        <v>#REF!</v>
      </c>
      <c r="AD22" s="50" t="e">
        <f t="shared" si="5"/>
        <v>#REF!</v>
      </c>
      <c r="AE22" s="63"/>
      <c r="AF22" s="17" t="e">
        <f>IF(ISNA(MATCH(CONCATENATE(AF$4,$A22),#REF!,0)),"",INDEX(#REF!,MATCH(CONCATENATE(AF$4,$A22),#REF!,0),1))</f>
        <v>#REF!</v>
      </c>
      <c r="AG22" s="52"/>
      <c r="AH22" s="4" t="e">
        <f>IF(AF22="","",'1. závod'!AH22)</f>
        <v>#REF!</v>
      </c>
      <c r="AI22" s="50" t="e">
        <f t="shared" si="6"/>
        <v>#REF!</v>
      </c>
      <c r="AJ22" s="63"/>
      <c r="AK22" s="17" t="e">
        <f>IF(ISNA(MATCH(CONCATENATE(AK$4,$A22),#REF!,0)),"",INDEX(#REF!,MATCH(CONCATENATE(AK$4,$A22),#REF!,0),1))</f>
        <v>#REF!</v>
      </c>
      <c r="AL22" s="52"/>
      <c r="AM22" s="4" t="e">
        <f>IF(AK22="","",'1. závod'!AM22)</f>
        <v>#REF!</v>
      </c>
      <c r="AN22" s="50" t="e">
        <f t="shared" si="7"/>
        <v>#REF!</v>
      </c>
      <c r="AO22" s="63"/>
      <c r="AP22" s="17" t="e">
        <f>IF(ISNA(MATCH(CONCATENATE(AP$4,$A22),#REF!,0)),"",INDEX(#REF!,MATCH(CONCATENATE(AP$4,$A22),#REF!,0),1))</f>
        <v>#REF!</v>
      </c>
      <c r="AQ22" s="52"/>
      <c r="AR22" s="4" t="e">
        <f>IF(AP22="","",'1. závod'!AR22)</f>
        <v>#REF!</v>
      </c>
      <c r="AS22" s="50" t="e">
        <f t="shared" si="8"/>
        <v>#REF!</v>
      </c>
      <c r="AT22" s="63"/>
      <c r="AU22" s="17" t="e">
        <f>IF(ISNA(MATCH(CONCATENATE(AU$4,$A22),#REF!,0)),"",INDEX(#REF!,MATCH(CONCATENATE(AU$4,$A22),#REF!,0),1))</f>
        <v>#REF!</v>
      </c>
      <c r="AV22" s="52"/>
      <c r="AW22" s="4" t="e">
        <f>IF(AU22="","",'1. závod'!AW22)</f>
        <v>#REF!</v>
      </c>
      <c r="AX22" s="50" t="e">
        <f t="shared" si="9"/>
        <v>#REF!</v>
      </c>
      <c r="AY22" s="63"/>
      <c r="AZ22" s="17" t="e">
        <f>IF(ISNA(MATCH(CONCATENATE(AZ$4,$A22),#REF!,0)),"",INDEX(#REF!,MATCH(CONCATENATE(AZ$4,$A22),#REF!,0),1))</f>
        <v>#REF!</v>
      </c>
      <c r="BA22" s="52"/>
      <c r="BB22" s="4" t="e">
        <f>IF(AZ22="","",'1. závod'!BB22)</f>
        <v>#REF!</v>
      </c>
      <c r="BC22" s="50" t="e">
        <f t="shared" si="10"/>
        <v>#REF!</v>
      </c>
      <c r="BD22" s="63"/>
      <c r="BE22" s="17" t="e">
        <f>IF(ISNA(MATCH(CONCATENATE(BE$4,$A22),#REF!,0)),"",INDEX(#REF!,MATCH(CONCATENATE(BE$4,$A22),#REF!,0),1))</f>
        <v>#REF!</v>
      </c>
      <c r="BF22" s="52"/>
      <c r="BG22" s="4" t="e">
        <f>IF(BE22="","",'1. závod'!BG22)</f>
        <v>#REF!</v>
      </c>
      <c r="BH22" s="50" t="e">
        <f t="shared" si="11"/>
        <v>#REF!</v>
      </c>
      <c r="BI22" s="63"/>
      <c r="BJ22" s="17" t="e">
        <f>IF(ISNA(MATCH(CONCATENATE(BJ$4,$A22),#REF!,0)),"",INDEX(#REF!,MATCH(CONCATENATE(BJ$4,$A22),#REF!,0),1))</f>
        <v>#REF!</v>
      </c>
      <c r="BK22" s="52"/>
      <c r="BL22" s="4" t="e">
        <f>IF(BJ22="","",'1. závod'!BL22)</f>
        <v>#REF!</v>
      </c>
      <c r="BM22" s="50" t="e">
        <f t="shared" si="12"/>
        <v>#REF!</v>
      </c>
      <c r="BN22" s="63"/>
      <c r="BO22" s="17" t="e">
        <f>IF(ISNA(MATCH(CONCATENATE(BO$4,$A22),#REF!,0)),"",INDEX(#REF!,MATCH(CONCATENATE(BO$4,$A22),#REF!,0),1))</f>
        <v>#REF!</v>
      </c>
      <c r="BP22" s="52"/>
      <c r="BQ22" s="4" t="e">
        <f>IF(BO22="","",'1. závod'!BQ22)</f>
        <v>#REF!</v>
      </c>
      <c r="BR22" s="50" t="e">
        <f t="shared" si="13"/>
        <v>#REF!</v>
      </c>
      <c r="BS22" s="63"/>
      <c r="BT22" s="17" t="e">
        <f>IF(ISNA(MATCH(CONCATENATE(BT$4,$A22),#REF!,0)),"",INDEX(#REF!,MATCH(CONCATENATE(BT$4,$A22),#REF!,0),1))</f>
        <v>#REF!</v>
      </c>
      <c r="BU22" s="52"/>
      <c r="BV22" s="4" t="e">
        <f>IF(BT22="","",'1. závod'!BV22)</f>
        <v>#REF!</v>
      </c>
      <c r="BW22" s="50" t="e">
        <f t="shared" si="14"/>
        <v>#REF!</v>
      </c>
      <c r="BX22" s="63"/>
    </row>
    <row r="23" spans="1:76" s="10" customFormat="1" ht="34.5" customHeight="1">
      <c r="A23" s="5">
        <v>18</v>
      </c>
      <c r="B23" s="17" t="e">
        <f>IF(ISNA(MATCH(CONCATENATE(B$4,$A23),#REF!,0)),"",INDEX(#REF!,MATCH(CONCATENATE(B$4,$A23),#REF!,0),1))</f>
        <v>#REF!</v>
      </c>
      <c r="C23" s="52"/>
      <c r="D23" s="4" t="e">
        <f>IF(B23="","",'1. závod'!D23)</f>
        <v>#REF!</v>
      </c>
      <c r="E23" s="50" t="e">
        <f t="shared" si="0"/>
        <v>#REF!</v>
      </c>
      <c r="F23" s="63"/>
      <c r="G23" s="17" t="e">
        <f>IF(ISNA(MATCH(CONCATENATE(G$4,$A23),#REF!,0)),"",INDEX(#REF!,MATCH(CONCATENATE(G$4,$A23),#REF!,0),1))</f>
        <v>#REF!</v>
      </c>
      <c r="H23" s="52"/>
      <c r="I23" s="4" t="e">
        <f>IF(G23="","",'1. závod'!I23)</f>
        <v>#REF!</v>
      </c>
      <c r="J23" s="50" t="e">
        <f t="shared" si="1"/>
        <v>#REF!</v>
      </c>
      <c r="K23" s="63"/>
      <c r="L23" s="17" t="e">
        <f>IF(ISNA(MATCH(CONCATENATE(L$4,$A23),#REF!,0)),"",INDEX(#REF!,MATCH(CONCATENATE(L$4,$A23),#REF!,0),1))</f>
        <v>#REF!</v>
      </c>
      <c r="M23" s="52"/>
      <c r="N23" s="4" t="e">
        <f>IF(L23="","",'1. závod'!N23)</f>
        <v>#REF!</v>
      </c>
      <c r="O23" s="50" t="e">
        <f t="shared" si="2"/>
        <v>#REF!</v>
      </c>
      <c r="P23" s="63"/>
      <c r="Q23" s="17" t="e">
        <f>IF(ISNA(MATCH(CONCATENATE(Q$4,$A23),#REF!,0)),"",INDEX(#REF!,MATCH(CONCATENATE(Q$4,$A23),#REF!,0),1))</f>
        <v>#REF!</v>
      </c>
      <c r="R23" s="52"/>
      <c r="S23" s="4" t="e">
        <f>IF(Q23="","",'1. závod'!S23)</f>
        <v>#REF!</v>
      </c>
      <c r="T23" s="50" t="e">
        <f t="shared" si="3"/>
        <v>#REF!</v>
      </c>
      <c r="U23" s="63"/>
      <c r="V23" s="17" t="e">
        <f>IF(ISNA(MATCH(CONCATENATE(V$4,$A23),#REF!,0)),"",INDEX(#REF!,MATCH(CONCATENATE(V$4,$A23),#REF!,0),1))</f>
        <v>#REF!</v>
      </c>
      <c r="W23" s="52"/>
      <c r="X23" s="4" t="e">
        <f>IF(V23="","",'1. závod'!X23)</f>
        <v>#REF!</v>
      </c>
      <c r="Y23" s="50" t="e">
        <f t="shared" si="4"/>
        <v>#REF!</v>
      </c>
      <c r="Z23" s="63"/>
      <c r="AA23" s="17" t="e">
        <f>IF(ISNA(MATCH(CONCATENATE(AA$4,$A23),#REF!,0)),"",INDEX(#REF!,MATCH(CONCATENATE(AA$4,$A23),#REF!,0),1))</f>
        <v>#REF!</v>
      </c>
      <c r="AB23" s="52"/>
      <c r="AC23" s="4" t="e">
        <f>IF(AA23="","",'1. závod'!AC23)</f>
        <v>#REF!</v>
      </c>
      <c r="AD23" s="50" t="e">
        <f t="shared" si="5"/>
        <v>#REF!</v>
      </c>
      <c r="AE23" s="63"/>
      <c r="AF23" s="17" t="e">
        <f>IF(ISNA(MATCH(CONCATENATE(AF$4,$A23),#REF!,0)),"",INDEX(#REF!,MATCH(CONCATENATE(AF$4,$A23),#REF!,0),1))</f>
        <v>#REF!</v>
      </c>
      <c r="AG23" s="52"/>
      <c r="AH23" s="4" t="e">
        <f>IF(AF23="","",'1. závod'!AH23)</f>
        <v>#REF!</v>
      </c>
      <c r="AI23" s="50" t="e">
        <f t="shared" si="6"/>
        <v>#REF!</v>
      </c>
      <c r="AJ23" s="63"/>
      <c r="AK23" s="17" t="e">
        <f>IF(ISNA(MATCH(CONCATENATE(AK$4,$A23),#REF!,0)),"",INDEX(#REF!,MATCH(CONCATENATE(AK$4,$A23),#REF!,0),1))</f>
        <v>#REF!</v>
      </c>
      <c r="AL23" s="52"/>
      <c r="AM23" s="4" t="e">
        <f>IF(AK23="","",'1. závod'!AM23)</f>
        <v>#REF!</v>
      </c>
      <c r="AN23" s="50" t="e">
        <f t="shared" si="7"/>
        <v>#REF!</v>
      </c>
      <c r="AO23" s="63"/>
      <c r="AP23" s="17" t="e">
        <f>IF(ISNA(MATCH(CONCATENATE(AP$4,$A23),#REF!,0)),"",INDEX(#REF!,MATCH(CONCATENATE(AP$4,$A23),#REF!,0),1))</f>
        <v>#REF!</v>
      </c>
      <c r="AQ23" s="52"/>
      <c r="AR23" s="4" t="e">
        <f>IF(AP23="","",'1. závod'!AR23)</f>
        <v>#REF!</v>
      </c>
      <c r="AS23" s="50" t="e">
        <f t="shared" si="8"/>
        <v>#REF!</v>
      </c>
      <c r="AT23" s="63"/>
      <c r="AU23" s="17" t="e">
        <f>IF(ISNA(MATCH(CONCATENATE(AU$4,$A23),#REF!,0)),"",INDEX(#REF!,MATCH(CONCATENATE(AU$4,$A23),#REF!,0),1))</f>
        <v>#REF!</v>
      </c>
      <c r="AV23" s="52"/>
      <c r="AW23" s="4" t="e">
        <f>IF(AU23="","",'1. závod'!AW23)</f>
        <v>#REF!</v>
      </c>
      <c r="AX23" s="50" t="e">
        <f t="shared" si="9"/>
        <v>#REF!</v>
      </c>
      <c r="AY23" s="63"/>
      <c r="AZ23" s="17" t="e">
        <f>IF(ISNA(MATCH(CONCATENATE(AZ$4,$A23),#REF!,0)),"",INDEX(#REF!,MATCH(CONCATENATE(AZ$4,$A23),#REF!,0),1))</f>
        <v>#REF!</v>
      </c>
      <c r="BA23" s="52"/>
      <c r="BB23" s="4" t="e">
        <f>IF(AZ23="","",'1. závod'!BB23)</f>
        <v>#REF!</v>
      </c>
      <c r="BC23" s="50" t="e">
        <f t="shared" si="10"/>
        <v>#REF!</v>
      </c>
      <c r="BD23" s="63"/>
      <c r="BE23" s="17" t="e">
        <f>IF(ISNA(MATCH(CONCATENATE(BE$4,$A23),#REF!,0)),"",INDEX(#REF!,MATCH(CONCATENATE(BE$4,$A23),#REF!,0),1))</f>
        <v>#REF!</v>
      </c>
      <c r="BF23" s="52"/>
      <c r="BG23" s="4" t="e">
        <f>IF(BE23="","",'1. závod'!BG23)</f>
        <v>#REF!</v>
      </c>
      <c r="BH23" s="50" t="e">
        <f t="shared" si="11"/>
        <v>#REF!</v>
      </c>
      <c r="BI23" s="63"/>
      <c r="BJ23" s="17" t="e">
        <f>IF(ISNA(MATCH(CONCATENATE(BJ$4,$A23),#REF!,0)),"",INDEX(#REF!,MATCH(CONCATENATE(BJ$4,$A23),#REF!,0),1))</f>
        <v>#REF!</v>
      </c>
      <c r="BK23" s="52"/>
      <c r="BL23" s="4" t="e">
        <f>IF(BJ23="","",'1. závod'!BL23)</f>
        <v>#REF!</v>
      </c>
      <c r="BM23" s="50" t="e">
        <f t="shared" si="12"/>
        <v>#REF!</v>
      </c>
      <c r="BN23" s="63"/>
      <c r="BO23" s="17" t="e">
        <f>IF(ISNA(MATCH(CONCATENATE(BO$4,$A23),#REF!,0)),"",INDEX(#REF!,MATCH(CONCATENATE(BO$4,$A23),#REF!,0),1))</f>
        <v>#REF!</v>
      </c>
      <c r="BP23" s="52"/>
      <c r="BQ23" s="4" t="e">
        <f>IF(BO23="","",'1. závod'!BQ23)</f>
        <v>#REF!</v>
      </c>
      <c r="BR23" s="50" t="e">
        <f t="shared" si="13"/>
        <v>#REF!</v>
      </c>
      <c r="BS23" s="63"/>
      <c r="BT23" s="17" t="e">
        <f>IF(ISNA(MATCH(CONCATENATE(BT$4,$A23),#REF!,0)),"",INDEX(#REF!,MATCH(CONCATENATE(BT$4,$A23),#REF!,0),1))</f>
        <v>#REF!</v>
      </c>
      <c r="BU23" s="52"/>
      <c r="BV23" s="4" t="e">
        <f>IF(BT23="","",'1. závod'!BV23)</f>
        <v>#REF!</v>
      </c>
      <c r="BW23" s="50" t="e">
        <f t="shared" si="14"/>
        <v>#REF!</v>
      </c>
      <c r="BX23" s="63"/>
    </row>
    <row r="24" spans="1:76" s="10" customFormat="1" ht="34.5" customHeight="1">
      <c r="A24" s="5">
        <v>19</v>
      </c>
      <c r="B24" s="17" t="e">
        <f>IF(ISNA(MATCH(CONCATENATE(B$4,$A24),#REF!,0)),"",INDEX(#REF!,MATCH(CONCATENATE(B$4,$A24),#REF!,0),1))</f>
        <v>#REF!</v>
      </c>
      <c r="C24" s="52"/>
      <c r="D24" s="4" t="e">
        <f>IF(B24="","",'1. závod'!D24)</f>
        <v>#REF!</v>
      </c>
      <c r="E24" s="50" t="e">
        <f t="shared" si="0"/>
        <v>#REF!</v>
      </c>
      <c r="F24" s="63"/>
      <c r="G24" s="17" t="e">
        <f>IF(ISNA(MATCH(CONCATENATE(G$4,$A24),#REF!,0)),"",INDEX(#REF!,MATCH(CONCATENATE(G$4,$A24),#REF!,0),1))</f>
        <v>#REF!</v>
      </c>
      <c r="H24" s="52"/>
      <c r="I24" s="4" t="e">
        <f>IF(G24="","",'1. závod'!I24)</f>
        <v>#REF!</v>
      </c>
      <c r="J24" s="50" t="e">
        <f t="shared" si="1"/>
        <v>#REF!</v>
      </c>
      <c r="K24" s="63"/>
      <c r="L24" s="17" t="e">
        <f>IF(ISNA(MATCH(CONCATENATE(L$4,$A24),#REF!,0)),"",INDEX(#REF!,MATCH(CONCATENATE(L$4,$A24),#REF!,0),1))</f>
        <v>#REF!</v>
      </c>
      <c r="M24" s="52"/>
      <c r="N24" s="4" t="e">
        <f>IF(L24="","",'1. závod'!N24)</f>
        <v>#REF!</v>
      </c>
      <c r="O24" s="50" t="e">
        <f t="shared" si="2"/>
        <v>#REF!</v>
      </c>
      <c r="P24" s="63"/>
      <c r="Q24" s="17" t="e">
        <f>IF(ISNA(MATCH(CONCATENATE(Q$4,$A24),#REF!,0)),"",INDEX(#REF!,MATCH(CONCATENATE(Q$4,$A24),#REF!,0),1))</f>
        <v>#REF!</v>
      </c>
      <c r="R24" s="52"/>
      <c r="S24" s="4" t="e">
        <f>IF(Q24="","",'1. závod'!S24)</f>
        <v>#REF!</v>
      </c>
      <c r="T24" s="50" t="e">
        <f t="shared" si="3"/>
        <v>#REF!</v>
      </c>
      <c r="U24" s="63"/>
      <c r="V24" s="17" t="e">
        <f>IF(ISNA(MATCH(CONCATENATE(V$4,$A24),#REF!,0)),"",INDEX(#REF!,MATCH(CONCATENATE(V$4,$A24),#REF!,0),1))</f>
        <v>#REF!</v>
      </c>
      <c r="W24" s="52"/>
      <c r="X24" s="4" t="e">
        <f>IF(V24="","",'1. závod'!X24)</f>
        <v>#REF!</v>
      </c>
      <c r="Y24" s="50" t="e">
        <f t="shared" si="4"/>
        <v>#REF!</v>
      </c>
      <c r="Z24" s="63"/>
      <c r="AA24" s="17" t="e">
        <f>IF(ISNA(MATCH(CONCATENATE(AA$4,$A24),#REF!,0)),"",INDEX(#REF!,MATCH(CONCATENATE(AA$4,$A24),#REF!,0),1))</f>
        <v>#REF!</v>
      </c>
      <c r="AB24" s="52"/>
      <c r="AC24" s="4" t="e">
        <f>IF(AA24="","",'1. závod'!AC24)</f>
        <v>#REF!</v>
      </c>
      <c r="AD24" s="50" t="e">
        <f t="shared" si="5"/>
        <v>#REF!</v>
      </c>
      <c r="AE24" s="63"/>
      <c r="AF24" s="17" t="e">
        <f>IF(ISNA(MATCH(CONCATENATE(AF$4,$A24),#REF!,0)),"",INDEX(#REF!,MATCH(CONCATENATE(AF$4,$A24),#REF!,0),1))</f>
        <v>#REF!</v>
      </c>
      <c r="AG24" s="52"/>
      <c r="AH24" s="4" t="e">
        <f>IF(AF24="","",'1. závod'!AH24)</f>
        <v>#REF!</v>
      </c>
      <c r="AI24" s="50" t="e">
        <f t="shared" si="6"/>
        <v>#REF!</v>
      </c>
      <c r="AJ24" s="63"/>
      <c r="AK24" s="17" t="e">
        <f>IF(ISNA(MATCH(CONCATENATE(AK$4,$A24),#REF!,0)),"",INDEX(#REF!,MATCH(CONCATENATE(AK$4,$A24),#REF!,0),1))</f>
        <v>#REF!</v>
      </c>
      <c r="AL24" s="52"/>
      <c r="AM24" s="4" t="e">
        <f>IF(AK24="","",'1. závod'!AM24)</f>
        <v>#REF!</v>
      </c>
      <c r="AN24" s="50" t="e">
        <f t="shared" si="7"/>
        <v>#REF!</v>
      </c>
      <c r="AO24" s="63"/>
      <c r="AP24" s="17" t="e">
        <f>IF(ISNA(MATCH(CONCATENATE(AP$4,$A24),#REF!,0)),"",INDEX(#REF!,MATCH(CONCATENATE(AP$4,$A24),#REF!,0),1))</f>
        <v>#REF!</v>
      </c>
      <c r="AQ24" s="52"/>
      <c r="AR24" s="4" t="e">
        <f>IF(AP24="","",'1. závod'!AR24)</f>
        <v>#REF!</v>
      </c>
      <c r="AS24" s="50" t="e">
        <f t="shared" si="8"/>
        <v>#REF!</v>
      </c>
      <c r="AT24" s="63"/>
      <c r="AU24" s="17" t="e">
        <f>IF(ISNA(MATCH(CONCATENATE(AU$4,$A24),#REF!,0)),"",INDEX(#REF!,MATCH(CONCATENATE(AU$4,$A24),#REF!,0),1))</f>
        <v>#REF!</v>
      </c>
      <c r="AV24" s="52"/>
      <c r="AW24" s="4" t="e">
        <f>IF(AU24="","",'1. závod'!AW24)</f>
        <v>#REF!</v>
      </c>
      <c r="AX24" s="50" t="e">
        <f t="shared" si="9"/>
        <v>#REF!</v>
      </c>
      <c r="AY24" s="63"/>
      <c r="AZ24" s="17" t="e">
        <f>IF(ISNA(MATCH(CONCATENATE(AZ$4,$A24),#REF!,0)),"",INDEX(#REF!,MATCH(CONCATENATE(AZ$4,$A24),#REF!,0),1))</f>
        <v>#REF!</v>
      </c>
      <c r="BA24" s="52"/>
      <c r="BB24" s="4" t="e">
        <f>IF(AZ24="","",'1. závod'!BB24)</f>
        <v>#REF!</v>
      </c>
      <c r="BC24" s="50" t="e">
        <f t="shared" si="10"/>
        <v>#REF!</v>
      </c>
      <c r="BD24" s="63"/>
      <c r="BE24" s="17" t="e">
        <f>IF(ISNA(MATCH(CONCATENATE(BE$4,$A24),#REF!,0)),"",INDEX(#REF!,MATCH(CONCATENATE(BE$4,$A24),#REF!,0),1))</f>
        <v>#REF!</v>
      </c>
      <c r="BF24" s="52"/>
      <c r="BG24" s="4" t="e">
        <f>IF(BE24="","",'1. závod'!BG24)</f>
        <v>#REF!</v>
      </c>
      <c r="BH24" s="50" t="e">
        <f t="shared" si="11"/>
        <v>#REF!</v>
      </c>
      <c r="BI24" s="63"/>
      <c r="BJ24" s="17" t="e">
        <f>IF(ISNA(MATCH(CONCATENATE(BJ$4,$A24),#REF!,0)),"",INDEX(#REF!,MATCH(CONCATENATE(BJ$4,$A24),#REF!,0),1))</f>
        <v>#REF!</v>
      </c>
      <c r="BK24" s="52"/>
      <c r="BL24" s="4" t="e">
        <f>IF(BJ24="","",'1. závod'!BL24)</f>
        <v>#REF!</v>
      </c>
      <c r="BM24" s="50" t="e">
        <f t="shared" si="12"/>
        <v>#REF!</v>
      </c>
      <c r="BN24" s="63"/>
      <c r="BO24" s="17" t="e">
        <f>IF(ISNA(MATCH(CONCATENATE(BO$4,$A24),#REF!,0)),"",INDEX(#REF!,MATCH(CONCATENATE(BO$4,$A24),#REF!,0),1))</f>
        <v>#REF!</v>
      </c>
      <c r="BP24" s="52"/>
      <c r="BQ24" s="4" t="e">
        <f>IF(BO24="","",'1. závod'!BQ24)</f>
        <v>#REF!</v>
      </c>
      <c r="BR24" s="50" t="e">
        <f t="shared" si="13"/>
        <v>#REF!</v>
      </c>
      <c r="BS24" s="63"/>
      <c r="BT24" s="17" t="e">
        <f>IF(ISNA(MATCH(CONCATENATE(BT$4,$A24),#REF!,0)),"",INDEX(#REF!,MATCH(CONCATENATE(BT$4,$A24),#REF!,0),1))</f>
        <v>#REF!</v>
      </c>
      <c r="BU24" s="52"/>
      <c r="BV24" s="4" t="e">
        <f>IF(BT24="","",'1. závod'!BV24)</f>
        <v>#REF!</v>
      </c>
      <c r="BW24" s="50" t="e">
        <f t="shared" si="14"/>
        <v>#REF!</v>
      </c>
      <c r="BX24" s="63"/>
    </row>
    <row r="25" spans="1:76" s="10" customFormat="1" ht="34.5" customHeight="1">
      <c r="A25" s="5">
        <v>20</v>
      </c>
      <c r="B25" s="17" t="e">
        <f>IF(ISNA(MATCH(CONCATENATE(B$4,$A25),#REF!,0)),"",INDEX(#REF!,MATCH(CONCATENATE(B$4,$A25),#REF!,0),1))</f>
        <v>#REF!</v>
      </c>
      <c r="C25" s="52"/>
      <c r="D25" s="4" t="e">
        <f>IF(B25="","",'1. závod'!D25)</f>
        <v>#REF!</v>
      </c>
      <c r="E25" s="50" t="e">
        <f t="shared" si="0"/>
        <v>#REF!</v>
      </c>
      <c r="F25" s="63"/>
      <c r="G25" s="17" t="e">
        <f>IF(ISNA(MATCH(CONCATENATE(G$4,$A25),#REF!,0)),"",INDEX(#REF!,MATCH(CONCATENATE(G$4,$A25),#REF!,0),1))</f>
        <v>#REF!</v>
      </c>
      <c r="H25" s="52"/>
      <c r="I25" s="4" t="e">
        <f>IF(G25="","",'1. závod'!I25)</f>
        <v>#REF!</v>
      </c>
      <c r="J25" s="50" t="e">
        <f t="shared" si="1"/>
        <v>#REF!</v>
      </c>
      <c r="K25" s="63"/>
      <c r="L25" s="17" t="e">
        <f>IF(ISNA(MATCH(CONCATENATE(L$4,$A25),#REF!,0)),"",INDEX(#REF!,MATCH(CONCATENATE(L$4,$A25),#REF!,0),1))</f>
        <v>#REF!</v>
      </c>
      <c r="M25" s="52"/>
      <c r="N25" s="4" t="e">
        <f>IF(L25="","",'1. závod'!N25)</f>
        <v>#REF!</v>
      </c>
      <c r="O25" s="50" t="e">
        <f t="shared" si="2"/>
        <v>#REF!</v>
      </c>
      <c r="P25" s="63"/>
      <c r="Q25" s="17" t="e">
        <f>IF(ISNA(MATCH(CONCATENATE(Q$4,$A25),#REF!,0)),"",INDEX(#REF!,MATCH(CONCATENATE(Q$4,$A25),#REF!,0),1))</f>
        <v>#REF!</v>
      </c>
      <c r="R25" s="52"/>
      <c r="S25" s="4" t="e">
        <f>IF(Q25="","",'1. závod'!S25)</f>
        <v>#REF!</v>
      </c>
      <c r="T25" s="50" t="e">
        <f t="shared" si="3"/>
        <v>#REF!</v>
      </c>
      <c r="U25" s="63"/>
      <c r="V25" s="17" t="e">
        <f>IF(ISNA(MATCH(CONCATENATE(V$4,$A25),#REF!,0)),"",INDEX(#REF!,MATCH(CONCATENATE(V$4,$A25),#REF!,0),1))</f>
        <v>#REF!</v>
      </c>
      <c r="W25" s="52"/>
      <c r="X25" s="4" t="e">
        <f>IF(V25="","",'1. závod'!X25)</f>
        <v>#REF!</v>
      </c>
      <c r="Y25" s="50" t="e">
        <f t="shared" si="4"/>
        <v>#REF!</v>
      </c>
      <c r="Z25" s="63"/>
      <c r="AA25" s="17" t="e">
        <f>IF(ISNA(MATCH(CONCATENATE(AA$4,$A25),#REF!,0)),"",INDEX(#REF!,MATCH(CONCATENATE(AA$4,$A25),#REF!,0),1))</f>
        <v>#REF!</v>
      </c>
      <c r="AB25" s="52"/>
      <c r="AC25" s="4" t="e">
        <f>IF(AA25="","",'1. závod'!AC25)</f>
        <v>#REF!</v>
      </c>
      <c r="AD25" s="50" t="e">
        <f t="shared" si="5"/>
        <v>#REF!</v>
      </c>
      <c r="AE25" s="63"/>
      <c r="AF25" s="17" t="e">
        <f>IF(ISNA(MATCH(CONCATENATE(AF$4,$A25),#REF!,0)),"",INDEX(#REF!,MATCH(CONCATENATE(AF$4,$A25),#REF!,0),1))</f>
        <v>#REF!</v>
      </c>
      <c r="AG25" s="52"/>
      <c r="AH25" s="4" t="e">
        <f>IF(AF25="","",'1. závod'!AH25)</f>
        <v>#REF!</v>
      </c>
      <c r="AI25" s="50" t="e">
        <f t="shared" si="6"/>
        <v>#REF!</v>
      </c>
      <c r="AJ25" s="63"/>
      <c r="AK25" s="17" t="e">
        <f>IF(ISNA(MATCH(CONCATENATE(AK$4,$A25),#REF!,0)),"",INDEX(#REF!,MATCH(CONCATENATE(AK$4,$A25),#REF!,0),1))</f>
        <v>#REF!</v>
      </c>
      <c r="AL25" s="52"/>
      <c r="AM25" s="4" t="e">
        <f>IF(AK25="","",'1. závod'!AM25)</f>
        <v>#REF!</v>
      </c>
      <c r="AN25" s="50" t="e">
        <f t="shared" si="7"/>
        <v>#REF!</v>
      </c>
      <c r="AO25" s="63"/>
      <c r="AP25" s="17" t="e">
        <f>IF(ISNA(MATCH(CONCATENATE(AP$4,$A25),#REF!,0)),"",INDEX(#REF!,MATCH(CONCATENATE(AP$4,$A25),#REF!,0),1))</f>
        <v>#REF!</v>
      </c>
      <c r="AQ25" s="52"/>
      <c r="AR25" s="4" t="e">
        <f>IF(AP25="","",'1. závod'!AR25)</f>
        <v>#REF!</v>
      </c>
      <c r="AS25" s="50" t="e">
        <f t="shared" si="8"/>
        <v>#REF!</v>
      </c>
      <c r="AT25" s="63"/>
      <c r="AU25" s="17" t="e">
        <f>IF(ISNA(MATCH(CONCATENATE(AU$4,$A25),#REF!,0)),"",INDEX(#REF!,MATCH(CONCATENATE(AU$4,$A25),#REF!,0),1))</f>
        <v>#REF!</v>
      </c>
      <c r="AV25" s="52"/>
      <c r="AW25" s="4" t="e">
        <f>IF(AU25="","",'1. závod'!AW25)</f>
        <v>#REF!</v>
      </c>
      <c r="AX25" s="50" t="e">
        <f t="shared" si="9"/>
        <v>#REF!</v>
      </c>
      <c r="AY25" s="63"/>
      <c r="AZ25" s="17" t="e">
        <f>IF(ISNA(MATCH(CONCATENATE(AZ$4,$A25),#REF!,0)),"",INDEX(#REF!,MATCH(CONCATENATE(AZ$4,$A25),#REF!,0),1))</f>
        <v>#REF!</v>
      </c>
      <c r="BA25" s="52"/>
      <c r="BB25" s="4" t="e">
        <f>IF(AZ25="","",'1. závod'!BB25)</f>
        <v>#REF!</v>
      </c>
      <c r="BC25" s="50" t="e">
        <f t="shared" si="10"/>
        <v>#REF!</v>
      </c>
      <c r="BD25" s="63"/>
      <c r="BE25" s="17" t="e">
        <f>IF(ISNA(MATCH(CONCATENATE(BE$4,$A25),#REF!,0)),"",INDEX(#REF!,MATCH(CONCATENATE(BE$4,$A25),#REF!,0),1))</f>
        <v>#REF!</v>
      </c>
      <c r="BF25" s="52"/>
      <c r="BG25" s="4" t="e">
        <f>IF(BE25="","",'1. závod'!BG25)</f>
        <v>#REF!</v>
      </c>
      <c r="BH25" s="50" t="e">
        <f t="shared" si="11"/>
        <v>#REF!</v>
      </c>
      <c r="BI25" s="63"/>
      <c r="BJ25" s="17" t="e">
        <f>IF(ISNA(MATCH(CONCATENATE(BJ$4,$A25),#REF!,0)),"",INDEX(#REF!,MATCH(CONCATENATE(BJ$4,$A25),#REF!,0),1))</f>
        <v>#REF!</v>
      </c>
      <c r="BK25" s="52"/>
      <c r="BL25" s="4" t="e">
        <f>IF(BJ25="","",'1. závod'!BL25)</f>
        <v>#REF!</v>
      </c>
      <c r="BM25" s="50" t="e">
        <f t="shared" si="12"/>
        <v>#REF!</v>
      </c>
      <c r="BN25" s="63"/>
      <c r="BO25" s="17" t="e">
        <f>IF(ISNA(MATCH(CONCATENATE(BO$4,$A25),#REF!,0)),"",INDEX(#REF!,MATCH(CONCATENATE(BO$4,$A25),#REF!,0),1))</f>
        <v>#REF!</v>
      </c>
      <c r="BP25" s="52"/>
      <c r="BQ25" s="4" t="e">
        <f>IF(BO25="","",'1. závod'!BQ25)</f>
        <v>#REF!</v>
      </c>
      <c r="BR25" s="50" t="e">
        <f t="shared" si="13"/>
        <v>#REF!</v>
      </c>
      <c r="BS25" s="63"/>
      <c r="BT25" s="17" t="e">
        <f>IF(ISNA(MATCH(CONCATENATE(BT$4,$A25),#REF!,0)),"",INDEX(#REF!,MATCH(CONCATENATE(BT$4,$A25),#REF!,0),1))</f>
        <v>#REF!</v>
      </c>
      <c r="BU25" s="52"/>
      <c r="BV25" s="4" t="e">
        <f>IF(BT25="","",'1. závod'!BV25)</f>
        <v>#REF!</v>
      </c>
      <c r="BW25" s="50" t="e">
        <f t="shared" si="14"/>
        <v>#REF!</v>
      </c>
      <c r="BX25" s="63"/>
    </row>
    <row r="26" spans="1:76" s="10" customFormat="1" ht="34.5" customHeight="1">
      <c r="A26" s="5">
        <v>21</v>
      </c>
      <c r="B26" s="17" t="e">
        <f>IF(ISNA(MATCH(CONCATENATE(B$4,$A26),#REF!,0)),"",INDEX(#REF!,MATCH(CONCATENATE(B$4,$A26),#REF!,0),1))</f>
        <v>#REF!</v>
      </c>
      <c r="C26" s="52"/>
      <c r="D26" s="4" t="e">
        <f>IF(B26="","",'1. závod'!D26)</f>
        <v>#REF!</v>
      </c>
      <c r="E26" s="50" t="e">
        <f t="shared" si="0"/>
        <v>#REF!</v>
      </c>
      <c r="F26" s="63"/>
      <c r="G26" s="17" t="e">
        <f>IF(ISNA(MATCH(CONCATENATE(G$4,$A26),#REF!,0)),"",INDEX(#REF!,MATCH(CONCATENATE(G$4,$A26),#REF!,0),1))</f>
        <v>#REF!</v>
      </c>
      <c r="H26" s="52"/>
      <c r="I26" s="4" t="e">
        <f>IF(G26="","",'1. závod'!I26)</f>
        <v>#REF!</v>
      </c>
      <c r="J26" s="50" t="e">
        <f t="shared" si="1"/>
        <v>#REF!</v>
      </c>
      <c r="K26" s="63"/>
      <c r="L26" s="17" t="e">
        <f>IF(ISNA(MATCH(CONCATENATE(L$4,$A26),#REF!,0)),"",INDEX(#REF!,MATCH(CONCATENATE(L$4,$A26),#REF!,0),1))</f>
        <v>#REF!</v>
      </c>
      <c r="M26" s="52"/>
      <c r="N26" s="4" t="e">
        <f>IF(L26="","",'1. závod'!N26)</f>
        <v>#REF!</v>
      </c>
      <c r="O26" s="50" t="e">
        <f t="shared" si="2"/>
        <v>#REF!</v>
      </c>
      <c r="P26" s="63"/>
      <c r="Q26" s="17" t="e">
        <f>IF(ISNA(MATCH(CONCATENATE(Q$4,$A26),#REF!,0)),"",INDEX(#REF!,MATCH(CONCATENATE(Q$4,$A26),#REF!,0),1))</f>
        <v>#REF!</v>
      </c>
      <c r="R26" s="52"/>
      <c r="S26" s="4" t="e">
        <f>IF(Q26="","",'1. závod'!S26)</f>
        <v>#REF!</v>
      </c>
      <c r="T26" s="50" t="e">
        <f t="shared" si="3"/>
        <v>#REF!</v>
      </c>
      <c r="U26" s="63"/>
      <c r="V26" s="17" t="e">
        <f>IF(ISNA(MATCH(CONCATENATE(V$4,$A26),#REF!,0)),"",INDEX(#REF!,MATCH(CONCATENATE(V$4,$A26),#REF!,0),1))</f>
        <v>#REF!</v>
      </c>
      <c r="W26" s="52"/>
      <c r="X26" s="4" t="e">
        <f>IF(V26="","",'1. závod'!X26)</f>
        <v>#REF!</v>
      </c>
      <c r="Y26" s="50" t="e">
        <f t="shared" si="4"/>
        <v>#REF!</v>
      </c>
      <c r="Z26" s="63"/>
      <c r="AA26" s="17" t="e">
        <f>IF(ISNA(MATCH(CONCATENATE(AA$4,$A26),#REF!,0)),"",INDEX(#REF!,MATCH(CONCATENATE(AA$4,$A26),#REF!,0),1))</f>
        <v>#REF!</v>
      </c>
      <c r="AB26" s="52"/>
      <c r="AC26" s="4" t="e">
        <f>IF(AA26="","",'1. závod'!AC26)</f>
        <v>#REF!</v>
      </c>
      <c r="AD26" s="50" t="e">
        <f t="shared" si="5"/>
        <v>#REF!</v>
      </c>
      <c r="AE26" s="63"/>
      <c r="AF26" s="17" t="e">
        <f>IF(ISNA(MATCH(CONCATENATE(AF$4,$A26),#REF!,0)),"",INDEX(#REF!,MATCH(CONCATENATE(AF$4,$A26),#REF!,0),1))</f>
        <v>#REF!</v>
      </c>
      <c r="AG26" s="52"/>
      <c r="AH26" s="4" t="e">
        <f>IF(AF26="","",'1. závod'!AH26)</f>
        <v>#REF!</v>
      </c>
      <c r="AI26" s="50" t="e">
        <f t="shared" si="6"/>
        <v>#REF!</v>
      </c>
      <c r="AJ26" s="63"/>
      <c r="AK26" s="17" t="e">
        <f>IF(ISNA(MATCH(CONCATENATE(AK$4,$A26),#REF!,0)),"",INDEX(#REF!,MATCH(CONCATENATE(AK$4,$A26),#REF!,0),1))</f>
        <v>#REF!</v>
      </c>
      <c r="AL26" s="52"/>
      <c r="AM26" s="4" t="e">
        <f>IF(AK26="","",'1. závod'!AM26)</f>
        <v>#REF!</v>
      </c>
      <c r="AN26" s="50" t="e">
        <f t="shared" si="7"/>
        <v>#REF!</v>
      </c>
      <c r="AO26" s="63"/>
      <c r="AP26" s="17" t="e">
        <f>IF(ISNA(MATCH(CONCATENATE(AP$4,$A26),#REF!,0)),"",INDEX(#REF!,MATCH(CONCATENATE(AP$4,$A26),#REF!,0),1))</f>
        <v>#REF!</v>
      </c>
      <c r="AQ26" s="52"/>
      <c r="AR26" s="4" t="e">
        <f>IF(AP26="","",'1. závod'!AR26)</f>
        <v>#REF!</v>
      </c>
      <c r="AS26" s="50" t="e">
        <f t="shared" si="8"/>
        <v>#REF!</v>
      </c>
      <c r="AT26" s="63"/>
      <c r="AU26" s="17" t="e">
        <f>IF(ISNA(MATCH(CONCATENATE(AU$4,$A26),#REF!,0)),"",INDEX(#REF!,MATCH(CONCATENATE(AU$4,$A26),#REF!,0),1))</f>
        <v>#REF!</v>
      </c>
      <c r="AV26" s="52"/>
      <c r="AW26" s="4" t="e">
        <f>IF(AU26="","",'1. závod'!AW26)</f>
        <v>#REF!</v>
      </c>
      <c r="AX26" s="50" t="e">
        <f t="shared" si="9"/>
        <v>#REF!</v>
      </c>
      <c r="AY26" s="63"/>
      <c r="AZ26" s="17" t="e">
        <f>IF(ISNA(MATCH(CONCATENATE(AZ$4,$A26),#REF!,0)),"",INDEX(#REF!,MATCH(CONCATENATE(AZ$4,$A26),#REF!,0),1))</f>
        <v>#REF!</v>
      </c>
      <c r="BA26" s="52"/>
      <c r="BB26" s="4" t="e">
        <f>IF(AZ26="","",'1. závod'!BB26)</f>
        <v>#REF!</v>
      </c>
      <c r="BC26" s="50" t="e">
        <f t="shared" si="10"/>
        <v>#REF!</v>
      </c>
      <c r="BD26" s="63"/>
      <c r="BE26" s="17" t="e">
        <f>IF(ISNA(MATCH(CONCATENATE(BE$4,$A26),#REF!,0)),"",INDEX(#REF!,MATCH(CONCATENATE(BE$4,$A26),#REF!,0),1))</f>
        <v>#REF!</v>
      </c>
      <c r="BF26" s="52"/>
      <c r="BG26" s="4" t="e">
        <f>IF(BE26="","",'1. závod'!BG26)</f>
        <v>#REF!</v>
      </c>
      <c r="BH26" s="50" t="e">
        <f t="shared" si="11"/>
        <v>#REF!</v>
      </c>
      <c r="BI26" s="63"/>
      <c r="BJ26" s="17" t="e">
        <f>IF(ISNA(MATCH(CONCATENATE(BJ$4,$A26),#REF!,0)),"",INDEX(#REF!,MATCH(CONCATENATE(BJ$4,$A26),#REF!,0),1))</f>
        <v>#REF!</v>
      </c>
      <c r="BK26" s="52"/>
      <c r="BL26" s="4" t="e">
        <f>IF(BJ26="","",'1. závod'!BL26)</f>
        <v>#REF!</v>
      </c>
      <c r="BM26" s="50" t="e">
        <f t="shared" si="12"/>
        <v>#REF!</v>
      </c>
      <c r="BN26" s="63"/>
      <c r="BO26" s="17" t="e">
        <f>IF(ISNA(MATCH(CONCATENATE(BO$4,$A26),#REF!,0)),"",INDEX(#REF!,MATCH(CONCATENATE(BO$4,$A26),#REF!,0),1))</f>
        <v>#REF!</v>
      </c>
      <c r="BP26" s="52"/>
      <c r="BQ26" s="4" t="e">
        <f>IF(BO26="","",'1. závod'!BQ26)</f>
        <v>#REF!</v>
      </c>
      <c r="BR26" s="50" t="e">
        <f t="shared" si="13"/>
        <v>#REF!</v>
      </c>
      <c r="BS26" s="63"/>
      <c r="BT26" s="17" t="e">
        <f>IF(ISNA(MATCH(CONCATENATE(BT$4,$A26),#REF!,0)),"",INDEX(#REF!,MATCH(CONCATENATE(BT$4,$A26),#REF!,0),1))</f>
        <v>#REF!</v>
      </c>
      <c r="BU26" s="52"/>
      <c r="BV26" s="4" t="e">
        <f>IF(BT26="","",'1. závod'!BV26)</f>
        <v>#REF!</v>
      </c>
      <c r="BW26" s="50" t="e">
        <f t="shared" si="14"/>
        <v>#REF!</v>
      </c>
      <c r="BX26" s="63"/>
    </row>
    <row r="27" spans="1:76" s="10" customFormat="1" ht="34.5" customHeight="1">
      <c r="A27" s="5">
        <v>22</v>
      </c>
      <c r="B27" s="17" t="e">
        <f>IF(ISNA(MATCH(CONCATENATE(B$4,$A27),#REF!,0)),"",INDEX(#REF!,MATCH(CONCATENATE(B$4,$A27),#REF!,0),1))</f>
        <v>#REF!</v>
      </c>
      <c r="C27" s="52"/>
      <c r="D27" s="4" t="e">
        <f>IF(B27="","",'1. závod'!D27)</f>
        <v>#REF!</v>
      </c>
      <c r="E27" s="50" t="e">
        <f t="shared" si="0"/>
        <v>#REF!</v>
      </c>
      <c r="F27" s="63"/>
      <c r="G27" s="17" t="e">
        <f>IF(ISNA(MATCH(CONCATENATE(G$4,$A27),#REF!,0)),"",INDEX(#REF!,MATCH(CONCATENATE(G$4,$A27),#REF!,0),1))</f>
        <v>#REF!</v>
      </c>
      <c r="H27" s="52"/>
      <c r="I27" s="4" t="e">
        <f>IF(G27="","",'1. závod'!I27)</f>
        <v>#REF!</v>
      </c>
      <c r="J27" s="50" t="e">
        <f t="shared" si="1"/>
        <v>#REF!</v>
      </c>
      <c r="K27" s="63"/>
      <c r="L27" s="17" t="e">
        <f>IF(ISNA(MATCH(CONCATENATE(L$4,$A27),#REF!,0)),"",INDEX(#REF!,MATCH(CONCATENATE(L$4,$A27),#REF!,0),1))</f>
        <v>#REF!</v>
      </c>
      <c r="M27" s="52"/>
      <c r="N27" s="4" t="e">
        <f>IF(L27="","",'1. závod'!N27)</f>
        <v>#REF!</v>
      </c>
      <c r="O27" s="50" t="e">
        <f t="shared" si="2"/>
        <v>#REF!</v>
      </c>
      <c r="P27" s="63"/>
      <c r="Q27" s="17" t="e">
        <f>IF(ISNA(MATCH(CONCATENATE(Q$4,$A27),#REF!,0)),"",INDEX(#REF!,MATCH(CONCATENATE(Q$4,$A27),#REF!,0),1))</f>
        <v>#REF!</v>
      </c>
      <c r="R27" s="52"/>
      <c r="S27" s="4" t="e">
        <f>IF(Q27="","",'1. závod'!S27)</f>
        <v>#REF!</v>
      </c>
      <c r="T27" s="50" t="e">
        <f t="shared" si="3"/>
        <v>#REF!</v>
      </c>
      <c r="U27" s="63"/>
      <c r="V27" s="17" t="e">
        <f>IF(ISNA(MATCH(CONCATENATE(V$4,$A27),#REF!,0)),"",INDEX(#REF!,MATCH(CONCATENATE(V$4,$A27),#REF!,0),1))</f>
        <v>#REF!</v>
      </c>
      <c r="W27" s="52"/>
      <c r="X27" s="4" t="e">
        <f>IF(V27="","",'1. závod'!X27)</f>
        <v>#REF!</v>
      </c>
      <c r="Y27" s="50" t="e">
        <f t="shared" si="4"/>
        <v>#REF!</v>
      </c>
      <c r="Z27" s="63"/>
      <c r="AA27" s="17" t="e">
        <f>IF(ISNA(MATCH(CONCATENATE(AA$4,$A27),#REF!,0)),"",INDEX(#REF!,MATCH(CONCATENATE(AA$4,$A27),#REF!,0),1))</f>
        <v>#REF!</v>
      </c>
      <c r="AB27" s="52"/>
      <c r="AC27" s="4" t="e">
        <f>IF(AA27="","",'1. závod'!AC27)</f>
        <v>#REF!</v>
      </c>
      <c r="AD27" s="50" t="e">
        <f t="shared" si="5"/>
        <v>#REF!</v>
      </c>
      <c r="AE27" s="63"/>
      <c r="AF27" s="17" t="e">
        <f>IF(ISNA(MATCH(CONCATENATE(AF$4,$A27),#REF!,0)),"",INDEX(#REF!,MATCH(CONCATENATE(AF$4,$A27),#REF!,0),1))</f>
        <v>#REF!</v>
      </c>
      <c r="AG27" s="52"/>
      <c r="AH27" s="4" t="e">
        <f>IF(AF27="","",'1. závod'!AH27)</f>
        <v>#REF!</v>
      </c>
      <c r="AI27" s="50" t="e">
        <f t="shared" si="6"/>
        <v>#REF!</v>
      </c>
      <c r="AJ27" s="63"/>
      <c r="AK27" s="17" t="e">
        <f>IF(ISNA(MATCH(CONCATENATE(AK$4,$A27),#REF!,0)),"",INDEX(#REF!,MATCH(CONCATENATE(AK$4,$A27),#REF!,0),1))</f>
        <v>#REF!</v>
      </c>
      <c r="AL27" s="52"/>
      <c r="AM27" s="4" t="e">
        <f>IF(AK27="","",'1. závod'!AM27)</f>
        <v>#REF!</v>
      </c>
      <c r="AN27" s="50" t="e">
        <f t="shared" si="7"/>
        <v>#REF!</v>
      </c>
      <c r="AO27" s="63"/>
      <c r="AP27" s="17" t="e">
        <f>IF(ISNA(MATCH(CONCATENATE(AP$4,$A27),#REF!,0)),"",INDEX(#REF!,MATCH(CONCATENATE(AP$4,$A27),#REF!,0),1))</f>
        <v>#REF!</v>
      </c>
      <c r="AQ27" s="52"/>
      <c r="AR27" s="4" t="e">
        <f>IF(AP27="","",'1. závod'!AR27)</f>
        <v>#REF!</v>
      </c>
      <c r="AS27" s="50" t="e">
        <f t="shared" si="8"/>
        <v>#REF!</v>
      </c>
      <c r="AT27" s="63"/>
      <c r="AU27" s="17" t="e">
        <f>IF(ISNA(MATCH(CONCATENATE(AU$4,$A27),#REF!,0)),"",INDEX(#REF!,MATCH(CONCATENATE(AU$4,$A27),#REF!,0),1))</f>
        <v>#REF!</v>
      </c>
      <c r="AV27" s="52"/>
      <c r="AW27" s="4" t="e">
        <f>IF(AU27="","",'1. závod'!AW27)</f>
        <v>#REF!</v>
      </c>
      <c r="AX27" s="50" t="e">
        <f t="shared" si="9"/>
        <v>#REF!</v>
      </c>
      <c r="AY27" s="63"/>
      <c r="AZ27" s="17" t="e">
        <f>IF(ISNA(MATCH(CONCATENATE(AZ$4,$A27),#REF!,0)),"",INDEX(#REF!,MATCH(CONCATENATE(AZ$4,$A27),#REF!,0),1))</f>
        <v>#REF!</v>
      </c>
      <c r="BA27" s="52"/>
      <c r="BB27" s="4" t="e">
        <f>IF(AZ27="","",'1. závod'!BB27)</f>
        <v>#REF!</v>
      </c>
      <c r="BC27" s="50" t="e">
        <f t="shared" si="10"/>
        <v>#REF!</v>
      </c>
      <c r="BD27" s="63"/>
      <c r="BE27" s="17" t="e">
        <f>IF(ISNA(MATCH(CONCATENATE(BE$4,$A27),#REF!,0)),"",INDEX(#REF!,MATCH(CONCATENATE(BE$4,$A27),#REF!,0),1))</f>
        <v>#REF!</v>
      </c>
      <c r="BF27" s="52"/>
      <c r="BG27" s="4" t="e">
        <f>IF(BE27="","",'1. závod'!BG27)</f>
        <v>#REF!</v>
      </c>
      <c r="BH27" s="50" t="e">
        <f t="shared" si="11"/>
        <v>#REF!</v>
      </c>
      <c r="BI27" s="63"/>
      <c r="BJ27" s="17" t="e">
        <f>IF(ISNA(MATCH(CONCATENATE(BJ$4,$A27),#REF!,0)),"",INDEX(#REF!,MATCH(CONCATENATE(BJ$4,$A27),#REF!,0),1))</f>
        <v>#REF!</v>
      </c>
      <c r="BK27" s="52"/>
      <c r="BL27" s="4" t="e">
        <f>IF(BJ27="","",'1. závod'!BL27)</f>
        <v>#REF!</v>
      </c>
      <c r="BM27" s="50" t="e">
        <f t="shared" si="12"/>
        <v>#REF!</v>
      </c>
      <c r="BN27" s="63"/>
      <c r="BO27" s="17" t="e">
        <f>IF(ISNA(MATCH(CONCATENATE(BO$4,$A27),#REF!,0)),"",INDEX(#REF!,MATCH(CONCATENATE(BO$4,$A27),#REF!,0),1))</f>
        <v>#REF!</v>
      </c>
      <c r="BP27" s="52"/>
      <c r="BQ27" s="4" t="e">
        <f>IF(BO27="","",'1. závod'!BQ27)</f>
        <v>#REF!</v>
      </c>
      <c r="BR27" s="50" t="e">
        <f t="shared" si="13"/>
        <v>#REF!</v>
      </c>
      <c r="BS27" s="63"/>
      <c r="BT27" s="17" t="e">
        <f>IF(ISNA(MATCH(CONCATENATE(BT$4,$A27),#REF!,0)),"",INDEX(#REF!,MATCH(CONCATENATE(BT$4,$A27),#REF!,0),1))</f>
        <v>#REF!</v>
      </c>
      <c r="BU27" s="52"/>
      <c r="BV27" s="4" t="e">
        <f>IF(BT27="","",'1. závod'!BV27)</f>
        <v>#REF!</v>
      </c>
      <c r="BW27" s="50" t="e">
        <f t="shared" si="14"/>
        <v>#REF!</v>
      </c>
      <c r="BX27" s="63"/>
    </row>
    <row r="28" spans="1:76" s="10" customFormat="1" ht="34.5" customHeight="1">
      <c r="A28" s="5">
        <v>23</v>
      </c>
      <c r="B28" s="17" t="e">
        <f>IF(ISNA(MATCH(CONCATENATE(B$4,$A28),#REF!,0)),"",INDEX(#REF!,MATCH(CONCATENATE(B$4,$A28),#REF!,0),1))</f>
        <v>#REF!</v>
      </c>
      <c r="C28" s="52"/>
      <c r="D28" s="4" t="e">
        <f>IF(B28="","",'1. závod'!D28)</f>
        <v>#REF!</v>
      </c>
      <c r="E28" s="50" t="e">
        <f t="shared" si="0"/>
        <v>#REF!</v>
      </c>
      <c r="F28" s="63"/>
      <c r="G28" s="17" t="e">
        <f>IF(ISNA(MATCH(CONCATENATE(G$4,$A28),#REF!,0)),"",INDEX(#REF!,MATCH(CONCATENATE(G$4,$A28),#REF!,0),1))</f>
        <v>#REF!</v>
      </c>
      <c r="H28" s="52"/>
      <c r="I28" s="4" t="e">
        <f>IF(G28="","",'1. závod'!I28)</f>
        <v>#REF!</v>
      </c>
      <c r="J28" s="50" t="e">
        <f t="shared" si="1"/>
        <v>#REF!</v>
      </c>
      <c r="K28" s="63"/>
      <c r="L28" s="17" t="e">
        <f>IF(ISNA(MATCH(CONCATENATE(L$4,$A28),#REF!,0)),"",INDEX(#REF!,MATCH(CONCATENATE(L$4,$A28),#REF!,0),1))</f>
        <v>#REF!</v>
      </c>
      <c r="M28" s="52"/>
      <c r="N28" s="4" t="e">
        <f>IF(L28="","",'1. závod'!N28)</f>
        <v>#REF!</v>
      </c>
      <c r="O28" s="50" t="e">
        <f t="shared" si="2"/>
        <v>#REF!</v>
      </c>
      <c r="P28" s="63"/>
      <c r="Q28" s="17" t="e">
        <f>IF(ISNA(MATCH(CONCATENATE(Q$4,$A28),#REF!,0)),"",INDEX(#REF!,MATCH(CONCATENATE(Q$4,$A28),#REF!,0),1))</f>
        <v>#REF!</v>
      </c>
      <c r="R28" s="52"/>
      <c r="S28" s="4" t="e">
        <f>IF(Q28="","",'1. závod'!S28)</f>
        <v>#REF!</v>
      </c>
      <c r="T28" s="50" t="e">
        <f t="shared" si="3"/>
        <v>#REF!</v>
      </c>
      <c r="U28" s="63"/>
      <c r="V28" s="17" t="e">
        <f>IF(ISNA(MATCH(CONCATENATE(V$4,$A28),#REF!,0)),"",INDEX(#REF!,MATCH(CONCATENATE(V$4,$A28),#REF!,0),1))</f>
        <v>#REF!</v>
      </c>
      <c r="W28" s="52"/>
      <c r="X28" s="4" t="e">
        <f>IF(V28="","",'1. závod'!X28)</f>
        <v>#REF!</v>
      </c>
      <c r="Y28" s="50" t="e">
        <f t="shared" si="4"/>
        <v>#REF!</v>
      </c>
      <c r="Z28" s="63"/>
      <c r="AA28" s="17" t="e">
        <f>IF(ISNA(MATCH(CONCATENATE(AA$4,$A28),#REF!,0)),"",INDEX(#REF!,MATCH(CONCATENATE(AA$4,$A28),#REF!,0),1))</f>
        <v>#REF!</v>
      </c>
      <c r="AB28" s="52"/>
      <c r="AC28" s="4" t="e">
        <f>IF(AA28="","",'1. závod'!AC28)</f>
        <v>#REF!</v>
      </c>
      <c r="AD28" s="50" t="e">
        <f t="shared" si="5"/>
        <v>#REF!</v>
      </c>
      <c r="AE28" s="63"/>
      <c r="AF28" s="17" t="e">
        <f>IF(ISNA(MATCH(CONCATENATE(AF$4,$A28),#REF!,0)),"",INDEX(#REF!,MATCH(CONCATENATE(AF$4,$A28),#REF!,0),1))</f>
        <v>#REF!</v>
      </c>
      <c r="AG28" s="52"/>
      <c r="AH28" s="4" t="e">
        <f>IF(AF28="","",'1. závod'!AH28)</f>
        <v>#REF!</v>
      </c>
      <c r="AI28" s="50" t="e">
        <f t="shared" si="6"/>
        <v>#REF!</v>
      </c>
      <c r="AJ28" s="63"/>
      <c r="AK28" s="17" t="e">
        <f>IF(ISNA(MATCH(CONCATENATE(AK$4,$A28),#REF!,0)),"",INDEX(#REF!,MATCH(CONCATENATE(AK$4,$A28),#REF!,0),1))</f>
        <v>#REF!</v>
      </c>
      <c r="AL28" s="52"/>
      <c r="AM28" s="4" t="e">
        <f>IF(AK28="","",'1. závod'!AM28)</f>
        <v>#REF!</v>
      </c>
      <c r="AN28" s="50" t="e">
        <f t="shared" si="7"/>
        <v>#REF!</v>
      </c>
      <c r="AO28" s="63"/>
      <c r="AP28" s="17" t="e">
        <f>IF(ISNA(MATCH(CONCATENATE(AP$4,$A28),#REF!,0)),"",INDEX(#REF!,MATCH(CONCATENATE(AP$4,$A28),#REF!,0),1))</f>
        <v>#REF!</v>
      </c>
      <c r="AQ28" s="52"/>
      <c r="AR28" s="4" t="e">
        <f>IF(AP28="","",'1. závod'!AR28)</f>
        <v>#REF!</v>
      </c>
      <c r="AS28" s="50" t="e">
        <f t="shared" si="8"/>
        <v>#REF!</v>
      </c>
      <c r="AT28" s="63"/>
      <c r="AU28" s="17" t="e">
        <f>IF(ISNA(MATCH(CONCATENATE(AU$4,$A28),#REF!,0)),"",INDEX(#REF!,MATCH(CONCATENATE(AU$4,$A28),#REF!,0),1))</f>
        <v>#REF!</v>
      </c>
      <c r="AV28" s="52"/>
      <c r="AW28" s="4" t="e">
        <f>IF(AU28="","",'1. závod'!AW28)</f>
        <v>#REF!</v>
      </c>
      <c r="AX28" s="50" t="e">
        <f t="shared" si="9"/>
        <v>#REF!</v>
      </c>
      <c r="AY28" s="63"/>
      <c r="AZ28" s="17" t="e">
        <f>IF(ISNA(MATCH(CONCATENATE(AZ$4,$A28),#REF!,0)),"",INDEX(#REF!,MATCH(CONCATENATE(AZ$4,$A28),#REF!,0),1))</f>
        <v>#REF!</v>
      </c>
      <c r="BA28" s="52"/>
      <c r="BB28" s="4" t="e">
        <f>IF(AZ28="","",'1. závod'!BB28)</f>
        <v>#REF!</v>
      </c>
      <c r="BC28" s="50" t="e">
        <f t="shared" si="10"/>
        <v>#REF!</v>
      </c>
      <c r="BD28" s="63"/>
      <c r="BE28" s="17" t="e">
        <f>IF(ISNA(MATCH(CONCATENATE(BE$4,$A28),#REF!,0)),"",INDEX(#REF!,MATCH(CONCATENATE(BE$4,$A28),#REF!,0),1))</f>
        <v>#REF!</v>
      </c>
      <c r="BF28" s="52"/>
      <c r="BG28" s="4" t="e">
        <f>IF(BE28="","",'1. závod'!BG28)</f>
        <v>#REF!</v>
      </c>
      <c r="BH28" s="50" t="e">
        <f t="shared" si="11"/>
        <v>#REF!</v>
      </c>
      <c r="BI28" s="63"/>
      <c r="BJ28" s="17" t="e">
        <f>IF(ISNA(MATCH(CONCATENATE(BJ$4,$A28),#REF!,0)),"",INDEX(#REF!,MATCH(CONCATENATE(BJ$4,$A28),#REF!,0),1))</f>
        <v>#REF!</v>
      </c>
      <c r="BK28" s="52"/>
      <c r="BL28" s="4" t="e">
        <f>IF(BJ28="","",'1. závod'!BL28)</f>
        <v>#REF!</v>
      </c>
      <c r="BM28" s="50" t="e">
        <f t="shared" si="12"/>
        <v>#REF!</v>
      </c>
      <c r="BN28" s="63"/>
      <c r="BO28" s="17" t="e">
        <f>IF(ISNA(MATCH(CONCATENATE(BO$4,$A28),#REF!,0)),"",INDEX(#REF!,MATCH(CONCATENATE(BO$4,$A28),#REF!,0),1))</f>
        <v>#REF!</v>
      </c>
      <c r="BP28" s="52"/>
      <c r="BQ28" s="4" t="e">
        <f>IF(BO28="","",'1. závod'!BQ28)</f>
        <v>#REF!</v>
      </c>
      <c r="BR28" s="50" t="e">
        <f t="shared" si="13"/>
        <v>#REF!</v>
      </c>
      <c r="BS28" s="63"/>
      <c r="BT28" s="17" t="e">
        <f>IF(ISNA(MATCH(CONCATENATE(BT$4,$A28),#REF!,0)),"",INDEX(#REF!,MATCH(CONCATENATE(BT$4,$A28),#REF!,0),1))</f>
        <v>#REF!</v>
      </c>
      <c r="BU28" s="52"/>
      <c r="BV28" s="4" t="e">
        <f>IF(BT28="","",'1. závod'!BV28)</f>
        <v>#REF!</v>
      </c>
      <c r="BW28" s="50" t="e">
        <f t="shared" si="14"/>
        <v>#REF!</v>
      </c>
      <c r="BX28" s="63"/>
    </row>
    <row r="29" spans="1:76" s="10" customFormat="1" ht="34.5" customHeight="1">
      <c r="A29" s="5">
        <v>24</v>
      </c>
      <c r="B29" s="17" t="e">
        <f>IF(ISNA(MATCH(CONCATENATE(B$4,$A29),#REF!,0)),"",INDEX(#REF!,MATCH(CONCATENATE(B$4,$A29),#REF!,0),1))</f>
        <v>#REF!</v>
      </c>
      <c r="C29" s="52"/>
      <c r="D29" s="4" t="e">
        <f>IF(B29="","",'1. závod'!D29)</f>
        <v>#REF!</v>
      </c>
      <c r="E29" s="50" t="e">
        <f t="shared" si="0"/>
        <v>#REF!</v>
      </c>
      <c r="F29" s="63"/>
      <c r="G29" s="17" t="e">
        <f>IF(ISNA(MATCH(CONCATENATE(G$4,$A29),#REF!,0)),"",INDEX(#REF!,MATCH(CONCATENATE(G$4,$A29),#REF!,0),1))</f>
        <v>#REF!</v>
      </c>
      <c r="H29" s="52"/>
      <c r="I29" s="4" t="e">
        <f>IF(G29="","",'1. závod'!I29)</f>
        <v>#REF!</v>
      </c>
      <c r="J29" s="50" t="e">
        <f t="shared" si="1"/>
        <v>#REF!</v>
      </c>
      <c r="K29" s="63"/>
      <c r="L29" s="17" t="e">
        <f>IF(ISNA(MATCH(CONCATENATE(L$4,$A29),#REF!,0)),"",INDEX(#REF!,MATCH(CONCATENATE(L$4,$A29),#REF!,0),1))</f>
        <v>#REF!</v>
      </c>
      <c r="M29" s="52"/>
      <c r="N29" s="4" t="e">
        <f>IF(L29="","",'1. závod'!N29)</f>
        <v>#REF!</v>
      </c>
      <c r="O29" s="50" t="e">
        <f t="shared" si="2"/>
        <v>#REF!</v>
      </c>
      <c r="P29" s="63"/>
      <c r="Q29" s="17" t="e">
        <f>IF(ISNA(MATCH(CONCATENATE(Q$4,$A29),#REF!,0)),"",INDEX(#REF!,MATCH(CONCATENATE(Q$4,$A29),#REF!,0),1))</f>
        <v>#REF!</v>
      </c>
      <c r="R29" s="52"/>
      <c r="S29" s="4" t="e">
        <f>IF(Q29="","",'1. závod'!S29)</f>
        <v>#REF!</v>
      </c>
      <c r="T29" s="50" t="e">
        <f t="shared" si="3"/>
        <v>#REF!</v>
      </c>
      <c r="U29" s="63"/>
      <c r="V29" s="17" t="e">
        <f>IF(ISNA(MATCH(CONCATENATE(V$4,$A29),#REF!,0)),"",INDEX(#REF!,MATCH(CONCATENATE(V$4,$A29),#REF!,0),1))</f>
        <v>#REF!</v>
      </c>
      <c r="W29" s="52"/>
      <c r="X29" s="4" t="e">
        <f>IF(V29="","",'1. závod'!X29)</f>
        <v>#REF!</v>
      </c>
      <c r="Y29" s="50" t="e">
        <f t="shared" si="4"/>
        <v>#REF!</v>
      </c>
      <c r="Z29" s="63"/>
      <c r="AA29" s="17" t="e">
        <f>IF(ISNA(MATCH(CONCATENATE(AA$4,$A29),#REF!,0)),"",INDEX(#REF!,MATCH(CONCATENATE(AA$4,$A29),#REF!,0),1))</f>
        <v>#REF!</v>
      </c>
      <c r="AB29" s="52"/>
      <c r="AC29" s="4" t="e">
        <f>IF(AA29="","",'1. závod'!AC29)</f>
        <v>#REF!</v>
      </c>
      <c r="AD29" s="50" t="e">
        <f t="shared" si="5"/>
        <v>#REF!</v>
      </c>
      <c r="AE29" s="63"/>
      <c r="AF29" s="17" t="e">
        <f>IF(ISNA(MATCH(CONCATENATE(AF$4,$A29),#REF!,0)),"",INDEX(#REF!,MATCH(CONCATENATE(AF$4,$A29),#REF!,0),1))</f>
        <v>#REF!</v>
      </c>
      <c r="AG29" s="52"/>
      <c r="AH29" s="4" t="e">
        <f>IF(AF29="","",'1. závod'!AH29)</f>
        <v>#REF!</v>
      </c>
      <c r="AI29" s="50" t="e">
        <f t="shared" si="6"/>
        <v>#REF!</v>
      </c>
      <c r="AJ29" s="63"/>
      <c r="AK29" s="17" t="e">
        <f>IF(ISNA(MATCH(CONCATENATE(AK$4,$A29),#REF!,0)),"",INDEX(#REF!,MATCH(CONCATENATE(AK$4,$A29),#REF!,0),1))</f>
        <v>#REF!</v>
      </c>
      <c r="AL29" s="52"/>
      <c r="AM29" s="4" t="e">
        <f>IF(AK29="","",'1. závod'!AM29)</f>
        <v>#REF!</v>
      </c>
      <c r="AN29" s="50" t="e">
        <f t="shared" si="7"/>
        <v>#REF!</v>
      </c>
      <c r="AO29" s="63"/>
      <c r="AP29" s="17" t="e">
        <f>IF(ISNA(MATCH(CONCATENATE(AP$4,$A29),#REF!,0)),"",INDEX(#REF!,MATCH(CONCATENATE(AP$4,$A29),#REF!,0),1))</f>
        <v>#REF!</v>
      </c>
      <c r="AQ29" s="52"/>
      <c r="AR29" s="4" t="e">
        <f>IF(AP29="","",'1. závod'!AR29)</f>
        <v>#REF!</v>
      </c>
      <c r="AS29" s="50" t="e">
        <f t="shared" si="8"/>
        <v>#REF!</v>
      </c>
      <c r="AT29" s="63"/>
      <c r="AU29" s="17" t="e">
        <f>IF(ISNA(MATCH(CONCATENATE(AU$4,$A29),#REF!,0)),"",INDEX(#REF!,MATCH(CONCATENATE(AU$4,$A29),#REF!,0),1))</f>
        <v>#REF!</v>
      </c>
      <c r="AV29" s="52"/>
      <c r="AW29" s="4" t="e">
        <f>IF(AU29="","",'1. závod'!AW29)</f>
        <v>#REF!</v>
      </c>
      <c r="AX29" s="50" t="e">
        <f t="shared" si="9"/>
        <v>#REF!</v>
      </c>
      <c r="AY29" s="63"/>
      <c r="AZ29" s="17" t="e">
        <f>IF(ISNA(MATCH(CONCATENATE(AZ$4,$A29),#REF!,0)),"",INDEX(#REF!,MATCH(CONCATENATE(AZ$4,$A29),#REF!,0),1))</f>
        <v>#REF!</v>
      </c>
      <c r="BA29" s="52"/>
      <c r="BB29" s="4" t="e">
        <f>IF(AZ29="","",'1. závod'!BB29)</f>
        <v>#REF!</v>
      </c>
      <c r="BC29" s="50" t="e">
        <f t="shared" si="10"/>
        <v>#REF!</v>
      </c>
      <c r="BD29" s="63"/>
      <c r="BE29" s="17" t="e">
        <f>IF(ISNA(MATCH(CONCATENATE(BE$4,$A29),#REF!,0)),"",INDEX(#REF!,MATCH(CONCATENATE(BE$4,$A29),#REF!,0),1))</f>
        <v>#REF!</v>
      </c>
      <c r="BF29" s="52"/>
      <c r="BG29" s="4" t="e">
        <f>IF(BE29="","",'1. závod'!BG29)</f>
        <v>#REF!</v>
      </c>
      <c r="BH29" s="50" t="e">
        <f t="shared" si="11"/>
        <v>#REF!</v>
      </c>
      <c r="BI29" s="63"/>
      <c r="BJ29" s="17" t="e">
        <f>IF(ISNA(MATCH(CONCATENATE(BJ$4,$A29),#REF!,0)),"",INDEX(#REF!,MATCH(CONCATENATE(BJ$4,$A29),#REF!,0),1))</f>
        <v>#REF!</v>
      </c>
      <c r="BK29" s="52"/>
      <c r="BL29" s="4" t="e">
        <f>IF(BJ29="","",'1. závod'!BL29)</f>
        <v>#REF!</v>
      </c>
      <c r="BM29" s="50" t="e">
        <f t="shared" si="12"/>
        <v>#REF!</v>
      </c>
      <c r="BN29" s="63"/>
      <c r="BO29" s="17" t="e">
        <f>IF(ISNA(MATCH(CONCATENATE(BO$4,$A29),#REF!,0)),"",INDEX(#REF!,MATCH(CONCATENATE(BO$4,$A29),#REF!,0),1))</f>
        <v>#REF!</v>
      </c>
      <c r="BP29" s="52"/>
      <c r="BQ29" s="4" t="e">
        <f>IF(BO29="","",'1. závod'!BQ29)</f>
        <v>#REF!</v>
      </c>
      <c r="BR29" s="50" t="e">
        <f t="shared" si="13"/>
        <v>#REF!</v>
      </c>
      <c r="BS29" s="63"/>
      <c r="BT29" s="17" t="e">
        <f>IF(ISNA(MATCH(CONCATENATE(BT$4,$A29),#REF!,0)),"",INDEX(#REF!,MATCH(CONCATENATE(BT$4,$A29),#REF!,0),1))</f>
        <v>#REF!</v>
      </c>
      <c r="BU29" s="52"/>
      <c r="BV29" s="4" t="e">
        <f>IF(BT29="","",'1. závod'!BV29)</f>
        <v>#REF!</v>
      </c>
      <c r="BW29" s="50" t="e">
        <f t="shared" si="14"/>
        <v>#REF!</v>
      </c>
      <c r="BX29" s="63"/>
    </row>
    <row r="30" spans="1:76" s="10" customFormat="1" ht="34.5" customHeight="1">
      <c r="A30" s="5">
        <v>25</v>
      </c>
      <c r="B30" s="17" t="e">
        <f>IF(ISNA(MATCH(CONCATENATE(B$4,$A30),#REF!,0)),"",INDEX(#REF!,MATCH(CONCATENATE(B$4,$A30),#REF!,0),1))</f>
        <v>#REF!</v>
      </c>
      <c r="C30" s="52"/>
      <c r="D30" s="4" t="e">
        <f>IF(B30="","",'1. závod'!D30)</f>
        <v>#REF!</v>
      </c>
      <c r="E30" s="50" t="e">
        <f t="shared" si="0"/>
        <v>#REF!</v>
      </c>
      <c r="F30" s="63"/>
      <c r="G30" s="17" t="e">
        <f>IF(ISNA(MATCH(CONCATENATE(G$4,$A30),#REF!,0)),"",INDEX(#REF!,MATCH(CONCATENATE(G$4,$A30),#REF!,0),1))</f>
        <v>#REF!</v>
      </c>
      <c r="H30" s="52"/>
      <c r="I30" s="4" t="e">
        <f>IF(G30="","",'1. závod'!I30)</f>
        <v>#REF!</v>
      </c>
      <c r="J30" s="50" t="e">
        <f t="shared" si="1"/>
        <v>#REF!</v>
      </c>
      <c r="K30" s="63"/>
      <c r="L30" s="17" t="e">
        <f>IF(ISNA(MATCH(CONCATENATE(L$4,$A30),#REF!,0)),"",INDEX(#REF!,MATCH(CONCATENATE(L$4,$A30),#REF!,0),1))</f>
        <v>#REF!</v>
      </c>
      <c r="M30" s="52"/>
      <c r="N30" s="4" t="e">
        <f>IF(L30="","",'1. závod'!N30)</f>
        <v>#REF!</v>
      </c>
      <c r="O30" s="50" t="e">
        <f t="shared" si="2"/>
        <v>#REF!</v>
      </c>
      <c r="P30" s="63"/>
      <c r="Q30" s="17" t="e">
        <f>IF(ISNA(MATCH(CONCATENATE(Q$4,$A30),#REF!,0)),"",INDEX(#REF!,MATCH(CONCATENATE(Q$4,$A30),#REF!,0),1))</f>
        <v>#REF!</v>
      </c>
      <c r="R30" s="52"/>
      <c r="S30" s="4" t="e">
        <f>IF(Q30="","",'1. závod'!S30)</f>
        <v>#REF!</v>
      </c>
      <c r="T30" s="50" t="e">
        <f t="shared" si="3"/>
        <v>#REF!</v>
      </c>
      <c r="U30" s="63"/>
      <c r="V30" s="17" t="e">
        <f>IF(ISNA(MATCH(CONCATENATE(V$4,$A30),#REF!,0)),"",INDEX(#REF!,MATCH(CONCATENATE(V$4,$A30),#REF!,0),1))</f>
        <v>#REF!</v>
      </c>
      <c r="W30" s="52"/>
      <c r="X30" s="4" t="e">
        <f>IF(V30="","",'1. závod'!X30)</f>
        <v>#REF!</v>
      </c>
      <c r="Y30" s="50" t="e">
        <f t="shared" si="4"/>
        <v>#REF!</v>
      </c>
      <c r="Z30" s="63"/>
      <c r="AA30" s="17" t="e">
        <f>IF(ISNA(MATCH(CONCATENATE(AA$4,$A30),#REF!,0)),"",INDEX(#REF!,MATCH(CONCATENATE(AA$4,$A30),#REF!,0),1))</f>
        <v>#REF!</v>
      </c>
      <c r="AB30" s="52"/>
      <c r="AC30" s="4" t="e">
        <f>IF(AA30="","",'1. závod'!AC30)</f>
        <v>#REF!</v>
      </c>
      <c r="AD30" s="50" t="e">
        <f t="shared" si="5"/>
        <v>#REF!</v>
      </c>
      <c r="AE30" s="63"/>
      <c r="AF30" s="17" t="e">
        <f>IF(ISNA(MATCH(CONCATENATE(AF$4,$A30),#REF!,0)),"",INDEX(#REF!,MATCH(CONCATENATE(AF$4,$A30),#REF!,0),1))</f>
        <v>#REF!</v>
      </c>
      <c r="AG30" s="52"/>
      <c r="AH30" s="4" t="e">
        <f>IF(AF30="","",'1. závod'!AH30)</f>
        <v>#REF!</v>
      </c>
      <c r="AI30" s="50" t="e">
        <f t="shared" si="6"/>
        <v>#REF!</v>
      </c>
      <c r="AJ30" s="63"/>
      <c r="AK30" s="17" t="e">
        <f>IF(ISNA(MATCH(CONCATENATE(AK$4,$A30),#REF!,0)),"",INDEX(#REF!,MATCH(CONCATENATE(AK$4,$A30),#REF!,0),1))</f>
        <v>#REF!</v>
      </c>
      <c r="AL30" s="52"/>
      <c r="AM30" s="4" t="e">
        <f>IF(AK30="","",'1. závod'!AM30)</f>
        <v>#REF!</v>
      </c>
      <c r="AN30" s="50" t="e">
        <f t="shared" si="7"/>
        <v>#REF!</v>
      </c>
      <c r="AO30" s="63"/>
      <c r="AP30" s="17" t="e">
        <f>IF(ISNA(MATCH(CONCATENATE(AP$4,$A30),#REF!,0)),"",INDEX(#REF!,MATCH(CONCATENATE(AP$4,$A30),#REF!,0),1))</f>
        <v>#REF!</v>
      </c>
      <c r="AQ30" s="52"/>
      <c r="AR30" s="4" t="e">
        <f>IF(AP30="","",'1. závod'!AR30)</f>
        <v>#REF!</v>
      </c>
      <c r="AS30" s="50" t="e">
        <f t="shared" si="8"/>
        <v>#REF!</v>
      </c>
      <c r="AT30" s="63"/>
      <c r="AU30" s="17" t="e">
        <f>IF(ISNA(MATCH(CONCATENATE(AU$4,$A30),#REF!,0)),"",INDEX(#REF!,MATCH(CONCATENATE(AU$4,$A30),#REF!,0),1))</f>
        <v>#REF!</v>
      </c>
      <c r="AV30" s="52"/>
      <c r="AW30" s="4" t="e">
        <f>IF(AU30="","",'1. závod'!AW30)</f>
        <v>#REF!</v>
      </c>
      <c r="AX30" s="50" t="e">
        <f t="shared" si="9"/>
        <v>#REF!</v>
      </c>
      <c r="AY30" s="63"/>
      <c r="AZ30" s="17" t="e">
        <f>IF(ISNA(MATCH(CONCATENATE(AZ$4,$A30),#REF!,0)),"",INDEX(#REF!,MATCH(CONCATENATE(AZ$4,$A30),#REF!,0),1))</f>
        <v>#REF!</v>
      </c>
      <c r="BA30" s="52"/>
      <c r="BB30" s="4" t="e">
        <f>IF(AZ30="","",'1. závod'!BB30)</f>
        <v>#REF!</v>
      </c>
      <c r="BC30" s="50" t="e">
        <f t="shared" si="10"/>
        <v>#REF!</v>
      </c>
      <c r="BD30" s="63"/>
      <c r="BE30" s="17" t="e">
        <f>IF(ISNA(MATCH(CONCATENATE(BE$4,$A30),#REF!,0)),"",INDEX(#REF!,MATCH(CONCATENATE(BE$4,$A30),#REF!,0),1))</f>
        <v>#REF!</v>
      </c>
      <c r="BF30" s="52"/>
      <c r="BG30" s="4" t="e">
        <f>IF(BE30="","",'1. závod'!BG30)</f>
        <v>#REF!</v>
      </c>
      <c r="BH30" s="50" t="e">
        <f t="shared" si="11"/>
        <v>#REF!</v>
      </c>
      <c r="BI30" s="63"/>
      <c r="BJ30" s="17" t="e">
        <f>IF(ISNA(MATCH(CONCATENATE(BJ$4,$A30),#REF!,0)),"",INDEX(#REF!,MATCH(CONCATENATE(BJ$4,$A30),#REF!,0),1))</f>
        <v>#REF!</v>
      </c>
      <c r="BK30" s="52"/>
      <c r="BL30" s="4" t="e">
        <f>IF(BJ30="","",'1. závod'!BL30)</f>
        <v>#REF!</v>
      </c>
      <c r="BM30" s="50" t="e">
        <f t="shared" si="12"/>
        <v>#REF!</v>
      </c>
      <c r="BN30" s="63"/>
      <c r="BO30" s="17" t="e">
        <f>IF(ISNA(MATCH(CONCATENATE(BO$4,$A30),#REF!,0)),"",INDEX(#REF!,MATCH(CONCATENATE(BO$4,$A30),#REF!,0),1))</f>
        <v>#REF!</v>
      </c>
      <c r="BP30" s="52"/>
      <c r="BQ30" s="4" t="e">
        <f>IF(BO30="","",'1. závod'!BQ30)</f>
        <v>#REF!</v>
      </c>
      <c r="BR30" s="50" t="e">
        <f t="shared" si="13"/>
        <v>#REF!</v>
      </c>
      <c r="BS30" s="63"/>
      <c r="BT30" s="17" t="e">
        <f>IF(ISNA(MATCH(CONCATENATE(BT$4,$A30),#REF!,0)),"",INDEX(#REF!,MATCH(CONCATENATE(BT$4,$A30),#REF!,0),1))</f>
        <v>#REF!</v>
      </c>
      <c r="BU30" s="52"/>
      <c r="BV30" s="4" t="e">
        <f>IF(BT30="","",'1. závod'!BV30)</f>
        <v>#REF!</v>
      </c>
      <c r="BW30" s="50" t="e">
        <f t="shared" si="14"/>
        <v>#REF!</v>
      </c>
      <c r="BX30" s="63"/>
    </row>
    <row r="31" spans="1:76" s="10" customFormat="1" ht="34.5" customHeight="1">
      <c r="A31" s="5">
        <v>26</v>
      </c>
      <c r="B31" s="17" t="e">
        <f>IF(ISNA(MATCH(CONCATENATE(B$4,$A31),#REF!,0)),"",INDEX(#REF!,MATCH(CONCATENATE(B$4,$A31),#REF!,0),1))</f>
        <v>#REF!</v>
      </c>
      <c r="C31" s="52"/>
      <c r="D31" s="4" t="e">
        <f>IF(B31="","",'1. závod'!D31)</f>
        <v>#REF!</v>
      </c>
      <c r="E31" s="50" t="e">
        <f t="shared" si="0"/>
        <v>#REF!</v>
      </c>
      <c r="F31" s="63"/>
      <c r="G31" s="17" t="e">
        <f>IF(ISNA(MATCH(CONCATENATE(G$4,$A31),#REF!,0)),"",INDEX(#REF!,MATCH(CONCATENATE(G$4,$A31),#REF!,0),1))</f>
        <v>#REF!</v>
      </c>
      <c r="H31" s="52"/>
      <c r="I31" s="4" t="e">
        <f>IF(G31="","",'1. závod'!I31)</f>
        <v>#REF!</v>
      </c>
      <c r="J31" s="50" t="e">
        <f t="shared" si="1"/>
        <v>#REF!</v>
      </c>
      <c r="K31" s="63"/>
      <c r="L31" s="17" t="e">
        <f>IF(ISNA(MATCH(CONCATENATE(L$4,$A31),#REF!,0)),"",INDEX(#REF!,MATCH(CONCATENATE(L$4,$A31),#REF!,0),1))</f>
        <v>#REF!</v>
      </c>
      <c r="M31" s="52"/>
      <c r="N31" s="4" t="e">
        <f>IF(L31="","",'1. závod'!N31)</f>
        <v>#REF!</v>
      </c>
      <c r="O31" s="50" t="e">
        <f t="shared" si="2"/>
        <v>#REF!</v>
      </c>
      <c r="P31" s="63"/>
      <c r="Q31" s="17" t="e">
        <f>IF(ISNA(MATCH(CONCATENATE(Q$4,$A31),#REF!,0)),"",INDEX(#REF!,MATCH(CONCATENATE(Q$4,$A31),#REF!,0),1))</f>
        <v>#REF!</v>
      </c>
      <c r="R31" s="52"/>
      <c r="S31" s="4" t="e">
        <f>IF(Q31="","",'1. závod'!S31)</f>
        <v>#REF!</v>
      </c>
      <c r="T31" s="50" t="e">
        <f t="shared" si="3"/>
        <v>#REF!</v>
      </c>
      <c r="U31" s="63"/>
      <c r="V31" s="17" t="e">
        <f>IF(ISNA(MATCH(CONCATENATE(V$4,$A31),#REF!,0)),"",INDEX(#REF!,MATCH(CONCATENATE(V$4,$A31),#REF!,0),1))</f>
        <v>#REF!</v>
      </c>
      <c r="W31" s="52"/>
      <c r="X31" s="4" t="e">
        <f>IF(V31="","",'1. závod'!X31)</f>
        <v>#REF!</v>
      </c>
      <c r="Y31" s="50" t="e">
        <f t="shared" si="4"/>
        <v>#REF!</v>
      </c>
      <c r="Z31" s="63"/>
      <c r="AA31" s="17" t="e">
        <f>IF(ISNA(MATCH(CONCATENATE(AA$4,$A31),#REF!,0)),"",INDEX(#REF!,MATCH(CONCATENATE(AA$4,$A31),#REF!,0),1))</f>
        <v>#REF!</v>
      </c>
      <c r="AB31" s="52"/>
      <c r="AC31" s="4" t="e">
        <f>IF(AA31="","",'1. závod'!AC31)</f>
        <v>#REF!</v>
      </c>
      <c r="AD31" s="50" t="e">
        <f t="shared" si="5"/>
        <v>#REF!</v>
      </c>
      <c r="AE31" s="63"/>
      <c r="AF31" s="17" t="e">
        <f>IF(ISNA(MATCH(CONCATENATE(AF$4,$A31),#REF!,0)),"",INDEX(#REF!,MATCH(CONCATENATE(AF$4,$A31),#REF!,0),1))</f>
        <v>#REF!</v>
      </c>
      <c r="AG31" s="52"/>
      <c r="AH31" s="4" t="e">
        <f>IF(AF31="","",'1. závod'!AH31)</f>
        <v>#REF!</v>
      </c>
      <c r="AI31" s="50" t="e">
        <f t="shared" si="6"/>
        <v>#REF!</v>
      </c>
      <c r="AJ31" s="63"/>
      <c r="AK31" s="17" t="e">
        <f>IF(ISNA(MATCH(CONCATENATE(AK$4,$A31),#REF!,0)),"",INDEX(#REF!,MATCH(CONCATENATE(AK$4,$A31),#REF!,0),1))</f>
        <v>#REF!</v>
      </c>
      <c r="AL31" s="52"/>
      <c r="AM31" s="4" t="e">
        <f>IF(AK31="","",'1. závod'!AM31)</f>
        <v>#REF!</v>
      </c>
      <c r="AN31" s="50" t="e">
        <f t="shared" si="7"/>
        <v>#REF!</v>
      </c>
      <c r="AO31" s="63"/>
      <c r="AP31" s="17" t="e">
        <f>IF(ISNA(MATCH(CONCATENATE(AP$4,$A31),#REF!,0)),"",INDEX(#REF!,MATCH(CONCATENATE(AP$4,$A31),#REF!,0),1))</f>
        <v>#REF!</v>
      </c>
      <c r="AQ31" s="52"/>
      <c r="AR31" s="4" t="e">
        <f>IF(AP31="","",'1. závod'!AR31)</f>
        <v>#REF!</v>
      </c>
      <c r="AS31" s="50" t="e">
        <f t="shared" si="8"/>
        <v>#REF!</v>
      </c>
      <c r="AT31" s="63"/>
      <c r="AU31" s="17" t="e">
        <f>IF(ISNA(MATCH(CONCATENATE(AU$4,$A31),#REF!,0)),"",INDEX(#REF!,MATCH(CONCATENATE(AU$4,$A31),#REF!,0),1))</f>
        <v>#REF!</v>
      </c>
      <c r="AV31" s="52"/>
      <c r="AW31" s="4" t="e">
        <f>IF(AU31="","",'1. závod'!AW31)</f>
        <v>#REF!</v>
      </c>
      <c r="AX31" s="50" t="e">
        <f t="shared" si="9"/>
        <v>#REF!</v>
      </c>
      <c r="AY31" s="63"/>
      <c r="AZ31" s="17" t="e">
        <f>IF(ISNA(MATCH(CONCATENATE(AZ$4,$A31),#REF!,0)),"",INDEX(#REF!,MATCH(CONCATENATE(AZ$4,$A31),#REF!,0),1))</f>
        <v>#REF!</v>
      </c>
      <c r="BA31" s="52"/>
      <c r="BB31" s="4" t="e">
        <f>IF(AZ31="","",'1. závod'!BB31)</f>
        <v>#REF!</v>
      </c>
      <c r="BC31" s="50" t="e">
        <f t="shared" si="10"/>
        <v>#REF!</v>
      </c>
      <c r="BD31" s="63"/>
      <c r="BE31" s="17" t="e">
        <f>IF(ISNA(MATCH(CONCATENATE(BE$4,$A31),#REF!,0)),"",INDEX(#REF!,MATCH(CONCATENATE(BE$4,$A31),#REF!,0),1))</f>
        <v>#REF!</v>
      </c>
      <c r="BF31" s="52"/>
      <c r="BG31" s="4" t="e">
        <f>IF(BE31="","",'1. závod'!BG31)</f>
        <v>#REF!</v>
      </c>
      <c r="BH31" s="50" t="e">
        <f t="shared" si="11"/>
        <v>#REF!</v>
      </c>
      <c r="BI31" s="63"/>
      <c r="BJ31" s="17" t="e">
        <f>IF(ISNA(MATCH(CONCATENATE(BJ$4,$A31),#REF!,0)),"",INDEX(#REF!,MATCH(CONCATENATE(BJ$4,$A31),#REF!,0),1))</f>
        <v>#REF!</v>
      </c>
      <c r="BK31" s="52"/>
      <c r="BL31" s="4" t="e">
        <f>IF(BJ31="","",'1. závod'!BL31)</f>
        <v>#REF!</v>
      </c>
      <c r="BM31" s="50" t="e">
        <f t="shared" si="12"/>
        <v>#REF!</v>
      </c>
      <c r="BN31" s="63"/>
      <c r="BO31" s="17" t="e">
        <f>IF(ISNA(MATCH(CONCATENATE(BO$4,$A31),#REF!,0)),"",INDEX(#REF!,MATCH(CONCATENATE(BO$4,$A31),#REF!,0),1))</f>
        <v>#REF!</v>
      </c>
      <c r="BP31" s="52"/>
      <c r="BQ31" s="4" t="e">
        <f>IF(BO31="","",'1. závod'!BQ31)</f>
        <v>#REF!</v>
      </c>
      <c r="BR31" s="50" t="e">
        <f t="shared" si="13"/>
        <v>#REF!</v>
      </c>
      <c r="BS31" s="63"/>
      <c r="BT31" s="17" t="e">
        <f>IF(ISNA(MATCH(CONCATENATE(BT$4,$A31),#REF!,0)),"",INDEX(#REF!,MATCH(CONCATENATE(BT$4,$A31),#REF!,0),1))</f>
        <v>#REF!</v>
      </c>
      <c r="BU31" s="52"/>
      <c r="BV31" s="4" t="e">
        <f>IF(BT31="","",'1. závod'!BV31)</f>
        <v>#REF!</v>
      </c>
      <c r="BW31" s="50" t="e">
        <f t="shared" si="14"/>
        <v>#REF!</v>
      </c>
      <c r="BX31" s="63"/>
    </row>
    <row r="32" spans="1:76" s="10" customFormat="1" ht="34.5" customHeight="1">
      <c r="A32" s="5">
        <v>27</v>
      </c>
      <c r="B32" s="17" t="e">
        <f>IF(ISNA(MATCH(CONCATENATE(B$4,$A32),#REF!,0)),"",INDEX(#REF!,MATCH(CONCATENATE(B$4,$A32),#REF!,0),1))</f>
        <v>#REF!</v>
      </c>
      <c r="C32" s="52"/>
      <c r="D32" s="4" t="e">
        <f>IF(B32="","",'1. závod'!D32)</f>
        <v>#REF!</v>
      </c>
      <c r="E32" s="50" t="e">
        <f t="shared" si="0"/>
        <v>#REF!</v>
      </c>
      <c r="F32" s="63"/>
      <c r="G32" s="17" t="e">
        <f>IF(ISNA(MATCH(CONCATENATE(G$4,$A32),#REF!,0)),"",INDEX(#REF!,MATCH(CONCATENATE(G$4,$A32),#REF!,0),1))</f>
        <v>#REF!</v>
      </c>
      <c r="H32" s="52"/>
      <c r="I32" s="4" t="e">
        <f>IF(G32="","",'1. závod'!I32)</f>
        <v>#REF!</v>
      </c>
      <c r="J32" s="50" t="e">
        <f t="shared" si="1"/>
        <v>#REF!</v>
      </c>
      <c r="K32" s="63"/>
      <c r="L32" s="17" t="e">
        <f>IF(ISNA(MATCH(CONCATENATE(L$4,$A32),#REF!,0)),"",INDEX(#REF!,MATCH(CONCATENATE(L$4,$A32),#REF!,0),1))</f>
        <v>#REF!</v>
      </c>
      <c r="M32" s="52"/>
      <c r="N32" s="4" t="e">
        <f>IF(L32="","",'1. závod'!N32)</f>
        <v>#REF!</v>
      </c>
      <c r="O32" s="50" t="e">
        <f t="shared" si="2"/>
        <v>#REF!</v>
      </c>
      <c r="P32" s="63"/>
      <c r="Q32" s="17" t="e">
        <f>IF(ISNA(MATCH(CONCATENATE(Q$4,$A32),#REF!,0)),"",INDEX(#REF!,MATCH(CONCATENATE(Q$4,$A32),#REF!,0),1))</f>
        <v>#REF!</v>
      </c>
      <c r="R32" s="52"/>
      <c r="S32" s="4" t="e">
        <f>IF(Q32="","",'1. závod'!S32)</f>
        <v>#REF!</v>
      </c>
      <c r="T32" s="50" t="e">
        <f t="shared" si="3"/>
        <v>#REF!</v>
      </c>
      <c r="U32" s="63"/>
      <c r="V32" s="17" t="e">
        <f>IF(ISNA(MATCH(CONCATENATE(V$4,$A32),#REF!,0)),"",INDEX(#REF!,MATCH(CONCATENATE(V$4,$A32),#REF!,0),1))</f>
        <v>#REF!</v>
      </c>
      <c r="W32" s="52"/>
      <c r="X32" s="4" t="e">
        <f>IF(V32="","",'1. závod'!X32)</f>
        <v>#REF!</v>
      </c>
      <c r="Y32" s="50" t="e">
        <f t="shared" si="4"/>
        <v>#REF!</v>
      </c>
      <c r="Z32" s="63"/>
      <c r="AA32" s="17" t="e">
        <f>IF(ISNA(MATCH(CONCATENATE(AA$4,$A32),#REF!,0)),"",INDEX(#REF!,MATCH(CONCATENATE(AA$4,$A32),#REF!,0),1))</f>
        <v>#REF!</v>
      </c>
      <c r="AB32" s="52"/>
      <c r="AC32" s="4" t="e">
        <f>IF(AA32="","",'1. závod'!AC32)</f>
        <v>#REF!</v>
      </c>
      <c r="AD32" s="50" t="e">
        <f t="shared" si="5"/>
        <v>#REF!</v>
      </c>
      <c r="AE32" s="63"/>
      <c r="AF32" s="17" t="e">
        <f>IF(ISNA(MATCH(CONCATENATE(AF$4,$A32),#REF!,0)),"",INDEX(#REF!,MATCH(CONCATENATE(AF$4,$A32),#REF!,0),1))</f>
        <v>#REF!</v>
      </c>
      <c r="AG32" s="52"/>
      <c r="AH32" s="4" t="e">
        <f>IF(AF32="","",'1. závod'!AH32)</f>
        <v>#REF!</v>
      </c>
      <c r="AI32" s="50" t="e">
        <f t="shared" si="6"/>
        <v>#REF!</v>
      </c>
      <c r="AJ32" s="63"/>
      <c r="AK32" s="17" t="e">
        <f>IF(ISNA(MATCH(CONCATENATE(AK$4,$A32),#REF!,0)),"",INDEX(#REF!,MATCH(CONCATENATE(AK$4,$A32),#REF!,0),1))</f>
        <v>#REF!</v>
      </c>
      <c r="AL32" s="52"/>
      <c r="AM32" s="4" t="e">
        <f>IF(AK32="","",'1. závod'!AM32)</f>
        <v>#REF!</v>
      </c>
      <c r="AN32" s="50" t="e">
        <f t="shared" si="7"/>
        <v>#REF!</v>
      </c>
      <c r="AO32" s="63"/>
      <c r="AP32" s="17" t="e">
        <f>IF(ISNA(MATCH(CONCATENATE(AP$4,$A32),#REF!,0)),"",INDEX(#REF!,MATCH(CONCATENATE(AP$4,$A32),#REF!,0),1))</f>
        <v>#REF!</v>
      </c>
      <c r="AQ32" s="52"/>
      <c r="AR32" s="4" t="e">
        <f>IF(AP32="","",'1. závod'!AR32)</f>
        <v>#REF!</v>
      </c>
      <c r="AS32" s="50" t="e">
        <f t="shared" si="8"/>
        <v>#REF!</v>
      </c>
      <c r="AT32" s="63"/>
      <c r="AU32" s="17" t="e">
        <f>IF(ISNA(MATCH(CONCATENATE(AU$4,$A32),#REF!,0)),"",INDEX(#REF!,MATCH(CONCATENATE(AU$4,$A32),#REF!,0),1))</f>
        <v>#REF!</v>
      </c>
      <c r="AV32" s="52"/>
      <c r="AW32" s="4" t="e">
        <f>IF(AU32="","",'1. závod'!AW32)</f>
        <v>#REF!</v>
      </c>
      <c r="AX32" s="50" t="e">
        <f t="shared" si="9"/>
        <v>#REF!</v>
      </c>
      <c r="AY32" s="63"/>
      <c r="AZ32" s="17" t="e">
        <f>IF(ISNA(MATCH(CONCATENATE(AZ$4,$A32),#REF!,0)),"",INDEX(#REF!,MATCH(CONCATENATE(AZ$4,$A32),#REF!,0),1))</f>
        <v>#REF!</v>
      </c>
      <c r="BA32" s="52"/>
      <c r="BB32" s="4" t="e">
        <f>IF(AZ32="","",'1. závod'!BB32)</f>
        <v>#REF!</v>
      </c>
      <c r="BC32" s="50" t="e">
        <f t="shared" si="10"/>
        <v>#REF!</v>
      </c>
      <c r="BD32" s="63"/>
      <c r="BE32" s="17" t="e">
        <f>IF(ISNA(MATCH(CONCATENATE(BE$4,$A32),#REF!,0)),"",INDEX(#REF!,MATCH(CONCATENATE(BE$4,$A32),#REF!,0),1))</f>
        <v>#REF!</v>
      </c>
      <c r="BF32" s="52"/>
      <c r="BG32" s="4" t="e">
        <f>IF(BE32="","",'1. závod'!BG32)</f>
        <v>#REF!</v>
      </c>
      <c r="BH32" s="50" t="e">
        <f t="shared" si="11"/>
        <v>#REF!</v>
      </c>
      <c r="BI32" s="63"/>
      <c r="BJ32" s="17" t="e">
        <f>IF(ISNA(MATCH(CONCATENATE(BJ$4,$A32),#REF!,0)),"",INDEX(#REF!,MATCH(CONCATENATE(BJ$4,$A32),#REF!,0),1))</f>
        <v>#REF!</v>
      </c>
      <c r="BK32" s="52"/>
      <c r="BL32" s="4" t="e">
        <f>IF(BJ32="","",'1. závod'!BL32)</f>
        <v>#REF!</v>
      </c>
      <c r="BM32" s="50" t="e">
        <f t="shared" si="12"/>
        <v>#REF!</v>
      </c>
      <c r="BN32" s="63"/>
      <c r="BO32" s="17" t="e">
        <f>IF(ISNA(MATCH(CONCATENATE(BO$4,$A32),#REF!,0)),"",INDEX(#REF!,MATCH(CONCATENATE(BO$4,$A32),#REF!,0),1))</f>
        <v>#REF!</v>
      </c>
      <c r="BP32" s="52"/>
      <c r="BQ32" s="4" t="e">
        <f>IF(BO32="","",'1. závod'!BQ32)</f>
        <v>#REF!</v>
      </c>
      <c r="BR32" s="50" t="e">
        <f t="shared" si="13"/>
        <v>#REF!</v>
      </c>
      <c r="BS32" s="63"/>
      <c r="BT32" s="17" t="e">
        <f>IF(ISNA(MATCH(CONCATENATE(BT$4,$A32),#REF!,0)),"",INDEX(#REF!,MATCH(CONCATENATE(BT$4,$A32),#REF!,0),1))</f>
        <v>#REF!</v>
      </c>
      <c r="BU32" s="52"/>
      <c r="BV32" s="4" t="e">
        <f>IF(BT32="","",'1. závod'!BV32)</f>
        <v>#REF!</v>
      </c>
      <c r="BW32" s="50" t="e">
        <f t="shared" si="14"/>
        <v>#REF!</v>
      </c>
      <c r="BX32" s="63"/>
    </row>
    <row r="33" spans="1:76" s="10" customFormat="1" ht="34.5" customHeight="1">
      <c r="A33" s="5">
        <v>28</v>
      </c>
      <c r="B33" s="17" t="e">
        <f>IF(ISNA(MATCH(CONCATENATE(B$4,$A33),#REF!,0)),"",INDEX(#REF!,MATCH(CONCATENATE(B$4,$A33),#REF!,0),1))</f>
        <v>#REF!</v>
      </c>
      <c r="C33" s="52"/>
      <c r="D33" s="4" t="e">
        <f>IF(B33="","",'1. závod'!D33)</f>
        <v>#REF!</v>
      </c>
      <c r="E33" s="50" t="e">
        <f t="shared" si="0"/>
        <v>#REF!</v>
      </c>
      <c r="F33" s="63"/>
      <c r="G33" s="17" t="e">
        <f>IF(ISNA(MATCH(CONCATENATE(G$4,$A33),#REF!,0)),"",INDEX(#REF!,MATCH(CONCATENATE(G$4,$A33),#REF!,0),1))</f>
        <v>#REF!</v>
      </c>
      <c r="H33" s="52"/>
      <c r="I33" s="4" t="e">
        <f>IF(G33="","",'1. závod'!I33)</f>
        <v>#REF!</v>
      </c>
      <c r="J33" s="50" t="e">
        <f t="shared" si="1"/>
        <v>#REF!</v>
      </c>
      <c r="K33" s="63"/>
      <c r="L33" s="17" t="e">
        <f>IF(ISNA(MATCH(CONCATENATE(L$4,$A33),#REF!,0)),"",INDEX(#REF!,MATCH(CONCATENATE(L$4,$A33),#REF!,0),1))</f>
        <v>#REF!</v>
      </c>
      <c r="M33" s="52"/>
      <c r="N33" s="4" t="e">
        <f>IF(L33="","",'1. závod'!N33)</f>
        <v>#REF!</v>
      </c>
      <c r="O33" s="50" t="e">
        <f t="shared" si="2"/>
        <v>#REF!</v>
      </c>
      <c r="P33" s="63"/>
      <c r="Q33" s="17" t="e">
        <f>IF(ISNA(MATCH(CONCATENATE(Q$4,$A33),#REF!,0)),"",INDEX(#REF!,MATCH(CONCATENATE(Q$4,$A33),#REF!,0),1))</f>
        <v>#REF!</v>
      </c>
      <c r="R33" s="52"/>
      <c r="S33" s="4" t="e">
        <f>IF(Q33="","",'1. závod'!S33)</f>
        <v>#REF!</v>
      </c>
      <c r="T33" s="50" t="e">
        <f t="shared" si="3"/>
        <v>#REF!</v>
      </c>
      <c r="U33" s="63"/>
      <c r="V33" s="17" t="e">
        <f>IF(ISNA(MATCH(CONCATENATE(V$4,$A33),#REF!,0)),"",INDEX(#REF!,MATCH(CONCATENATE(V$4,$A33),#REF!,0),1))</f>
        <v>#REF!</v>
      </c>
      <c r="W33" s="52"/>
      <c r="X33" s="4" t="e">
        <f>IF(V33="","",'1. závod'!X33)</f>
        <v>#REF!</v>
      </c>
      <c r="Y33" s="50" t="e">
        <f t="shared" si="4"/>
        <v>#REF!</v>
      </c>
      <c r="Z33" s="63"/>
      <c r="AA33" s="17" t="e">
        <f>IF(ISNA(MATCH(CONCATENATE(AA$4,$A33),#REF!,0)),"",INDEX(#REF!,MATCH(CONCATENATE(AA$4,$A33),#REF!,0),1))</f>
        <v>#REF!</v>
      </c>
      <c r="AB33" s="52"/>
      <c r="AC33" s="4" t="e">
        <f>IF(AA33="","",'1. závod'!AC33)</f>
        <v>#REF!</v>
      </c>
      <c r="AD33" s="50" t="e">
        <f t="shared" si="5"/>
        <v>#REF!</v>
      </c>
      <c r="AE33" s="63"/>
      <c r="AF33" s="17" t="e">
        <f>IF(ISNA(MATCH(CONCATENATE(AF$4,$A33),#REF!,0)),"",INDEX(#REF!,MATCH(CONCATENATE(AF$4,$A33),#REF!,0),1))</f>
        <v>#REF!</v>
      </c>
      <c r="AG33" s="52"/>
      <c r="AH33" s="4" t="e">
        <f>IF(AF33="","",'1. závod'!AH33)</f>
        <v>#REF!</v>
      </c>
      <c r="AI33" s="50" t="e">
        <f t="shared" si="6"/>
        <v>#REF!</v>
      </c>
      <c r="AJ33" s="63"/>
      <c r="AK33" s="17" t="e">
        <f>IF(ISNA(MATCH(CONCATENATE(AK$4,$A33),#REF!,0)),"",INDEX(#REF!,MATCH(CONCATENATE(AK$4,$A33),#REF!,0),1))</f>
        <v>#REF!</v>
      </c>
      <c r="AL33" s="52"/>
      <c r="AM33" s="4" t="e">
        <f>IF(AK33="","",'1. závod'!AM33)</f>
        <v>#REF!</v>
      </c>
      <c r="AN33" s="50" t="e">
        <f t="shared" si="7"/>
        <v>#REF!</v>
      </c>
      <c r="AO33" s="63"/>
      <c r="AP33" s="17" t="e">
        <f>IF(ISNA(MATCH(CONCATENATE(AP$4,$A33),#REF!,0)),"",INDEX(#REF!,MATCH(CONCATENATE(AP$4,$A33),#REF!,0),1))</f>
        <v>#REF!</v>
      </c>
      <c r="AQ33" s="52"/>
      <c r="AR33" s="4" t="e">
        <f>IF(AP33="","",'1. závod'!AR33)</f>
        <v>#REF!</v>
      </c>
      <c r="AS33" s="50" t="e">
        <f t="shared" si="8"/>
        <v>#REF!</v>
      </c>
      <c r="AT33" s="63"/>
      <c r="AU33" s="17" t="e">
        <f>IF(ISNA(MATCH(CONCATENATE(AU$4,$A33),#REF!,0)),"",INDEX(#REF!,MATCH(CONCATENATE(AU$4,$A33),#REF!,0),1))</f>
        <v>#REF!</v>
      </c>
      <c r="AV33" s="52"/>
      <c r="AW33" s="4" t="e">
        <f>IF(AU33="","",'1. závod'!AW33)</f>
        <v>#REF!</v>
      </c>
      <c r="AX33" s="50" t="e">
        <f t="shared" si="9"/>
        <v>#REF!</v>
      </c>
      <c r="AY33" s="63"/>
      <c r="AZ33" s="17" t="e">
        <f>IF(ISNA(MATCH(CONCATENATE(AZ$4,$A33),#REF!,0)),"",INDEX(#REF!,MATCH(CONCATENATE(AZ$4,$A33),#REF!,0),1))</f>
        <v>#REF!</v>
      </c>
      <c r="BA33" s="52"/>
      <c r="BB33" s="4" t="e">
        <f>IF(AZ33="","",'1. závod'!BB33)</f>
        <v>#REF!</v>
      </c>
      <c r="BC33" s="50" t="e">
        <f t="shared" si="10"/>
        <v>#REF!</v>
      </c>
      <c r="BD33" s="63"/>
      <c r="BE33" s="17" t="e">
        <f>IF(ISNA(MATCH(CONCATENATE(BE$4,$A33),#REF!,0)),"",INDEX(#REF!,MATCH(CONCATENATE(BE$4,$A33),#REF!,0),1))</f>
        <v>#REF!</v>
      </c>
      <c r="BF33" s="52"/>
      <c r="BG33" s="4" t="e">
        <f>IF(BE33="","",'1. závod'!BG33)</f>
        <v>#REF!</v>
      </c>
      <c r="BH33" s="50" t="e">
        <f t="shared" si="11"/>
        <v>#REF!</v>
      </c>
      <c r="BI33" s="63"/>
      <c r="BJ33" s="17" t="e">
        <f>IF(ISNA(MATCH(CONCATENATE(BJ$4,$A33),#REF!,0)),"",INDEX(#REF!,MATCH(CONCATENATE(BJ$4,$A33),#REF!,0),1))</f>
        <v>#REF!</v>
      </c>
      <c r="BK33" s="52"/>
      <c r="BL33" s="4" t="e">
        <f>IF(BJ33="","",'1. závod'!BL33)</f>
        <v>#REF!</v>
      </c>
      <c r="BM33" s="50" t="e">
        <f t="shared" si="12"/>
        <v>#REF!</v>
      </c>
      <c r="BN33" s="63"/>
      <c r="BO33" s="17" t="e">
        <f>IF(ISNA(MATCH(CONCATENATE(BO$4,$A33),#REF!,0)),"",INDEX(#REF!,MATCH(CONCATENATE(BO$4,$A33),#REF!,0),1))</f>
        <v>#REF!</v>
      </c>
      <c r="BP33" s="52"/>
      <c r="BQ33" s="4" t="e">
        <f>IF(BO33="","",'1. závod'!BQ33)</f>
        <v>#REF!</v>
      </c>
      <c r="BR33" s="50" t="e">
        <f t="shared" si="13"/>
        <v>#REF!</v>
      </c>
      <c r="BS33" s="63"/>
      <c r="BT33" s="17" t="e">
        <f>IF(ISNA(MATCH(CONCATENATE(BT$4,$A33),#REF!,0)),"",INDEX(#REF!,MATCH(CONCATENATE(BT$4,$A33),#REF!,0),1))</f>
        <v>#REF!</v>
      </c>
      <c r="BU33" s="52"/>
      <c r="BV33" s="4" t="e">
        <f>IF(BT33="","",'1. závod'!BV33)</f>
        <v>#REF!</v>
      </c>
      <c r="BW33" s="50" t="e">
        <f t="shared" si="14"/>
        <v>#REF!</v>
      </c>
      <c r="BX33" s="63"/>
    </row>
    <row r="34" spans="1:76" s="10" customFormat="1" ht="34.5" customHeight="1">
      <c r="A34" s="5">
        <v>29</v>
      </c>
      <c r="B34" s="17" t="e">
        <f>IF(ISNA(MATCH(CONCATENATE(B$4,$A34),#REF!,0)),"",INDEX(#REF!,MATCH(CONCATENATE(B$4,$A34),#REF!,0),1))</f>
        <v>#REF!</v>
      </c>
      <c r="C34" s="52"/>
      <c r="D34" s="4" t="e">
        <f>IF(B34="","",'1. závod'!D34)</f>
        <v>#REF!</v>
      </c>
      <c r="E34" s="50" t="e">
        <f t="shared" si="0"/>
        <v>#REF!</v>
      </c>
      <c r="F34" s="63"/>
      <c r="G34" s="17" t="e">
        <f>IF(ISNA(MATCH(CONCATENATE(G$4,$A34),#REF!,0)),"",INDEX(#REF!,MATCH(CONCATENATE(G$4,$A34),#REF!,0),1))</f>
        <v>#REF!</v>
      </c>
      <c r="H34" s="52"/>
      <c r="I34" s="4" t="e">
        <f>IF(G34="","",'1. závod'!I34)</f>
        <v>#REF!</v>
      </c>
      <c r="J34" s="50" t="e">
        <f t="shared" si="1"/>
        <v>#REF!</v>
      </c>
      <c r="K34" s="63"/>
      <c r="L34" s="17" t="e">
        <f>IF(ISNA(MATCH(CONCATENATE(L$4,$A34),#REF!,0)),"",INDEX(#REF!,MATCH(CONCATENATE(L$4,$A34),#REF!,0),1))</f>
        <v>#REF!</v>
      </c>
      <c r="M34" s="52"/>
      <c r="N34" s="4" t="e">
        <f>IF(L34="","",'1. závod'!N34)</f>
        <v>#REF!</v>
      </c>
      <c r="O34" s="50" t="e">
        <f t="shared" si="2"/>
        <v>#REF!</v>
      </c>
      <c r="P34" s="63"/>
      <c r="Q34" s="17" t="e">
        <f>IF(ISNA(MATCH(CONCATENATE(Q$4,$A34),#REF!,0)),"",INDEX(#REF!,MATCH(CONCATENATE(Q$4,$A34),#REF!,0),1))</f>
        <v>#REF!</v>
      </c>
      <c r="R34" s="52"/>
      <c r="S34" s="4" t="e">
        <f>IF(Q34="","",'1. závod'!S34)</f>
        <v>#REF!</v>
      </c>
      <c r="T34" s="50" t="e">
        <f t="shared" si="3"/>
        <v>#REF!</v>
      </c>
      <c r="U34" s="63"/>
      <c r="V34" s="17" t="e">
        <f>IF(ISNA(MATCH(CONCATENATE(V$4,$A34),#REF!,0)),"",INDEX(#REF!,MATCH(CONCATENATE(V$4,$A34),#REF!,0),1))</f>
        <v>#REF!</v>
      </c>
      <c r="W34" s="52"/>
      <c r="X34" s="4" t="e">
        <f>IF(V34="","",'1. závod'!X34)</f>
        <v>#REF!</v>
      </c>
      <c r="Y34" s="50" t="e">
        <f t="shared" si="4"/>
        <v>#REF!</v>
      </c>
      <c r="Z34" s="63"/>
      <c r="AA34" s="17" t="e">
        <f>IF(ISNA(MATCH(CONCATENATE(AA$4,$A34),#REF!,0)),"",INDEX(#REF!,MATCH(CONCATENATE(AA$4,$A34),#REF!,0),1))</f>
        <v>#REF!</v>
      </c>
      <c r="AB34" s="52"/>
      <c r="AC34" s="4" t="e">
        <f>IF(AA34="","",'1. závod'!AC34)</f>
        <v>#REF!</v>
      </c>
      <c r="AD34" s="50" t="e">
        <f t="shared" si="5"/>
        <v>#REF!</v>
      </c>
      <c r="AE34" s="63"/>
      <c r="AF34" s="17" t="e">
        <f>IF(ISNA(MATCH(CONCATENATE(AF$4,$A34),#REF!,0)),"",INDEX(#REF!,MATCH(CONCATENATE(AF$4,$A34),#REF!,0),1))</f>
        <v>#REF!</v>
      </c>
      <c r="AG34" s="52"/>
      <c r="AH34" s="4" t="e">
        <f>IF(AF34="","",'1. závod'!AH34)</f>
        <v>#REF!</v>
      </c>
      <c r="AI34" s="50" t="e">
        <f t="shared" si="6"/>
        <v>#REF!</v>
      </c>
      <c r="AJ34" s="63"/>
      <c r="AK34" s="17" t="e">
        <f>IF(ISNA(MATCH(CONCATENATE(AK$4,$A34),#REF!,0)),"",INDEX(#REF!,MATCH(CONCATENATE(AK$4,$A34),#REF!,0),1))</f>
        <v>#REF!</v>
      </c>
      <c r="AL34" s="52"/>
      <c r="AM34" s="4" t="e">
        <f>IF(AK34="","",'1. závod'!AM34)</f>
        <v>#REF!</v>
      </c>
      <c r="AN34" s="50" t="e">
        <f t="shared" si="7"/>
        <v>#REF!</v>
      </c>
      <c r="AO34" s="63"/>
      <c r="AP34" s="17" t="e">
        <f>IF(ISNA(MATCH(CONCATENATE(AP$4,$A34),#REF!,0)),"",INDEX(#REF!,MATCH(CONCATENATE(AP$4,$A34),#REF!,0),1))</f>
        <v>#REF!</v>
      </c>
      <c r="AQ34" s="52"/>
      <c r="AR34" s="4" t="e">
        <f>IF(AP34="","",'1. závod'!AR34)</f>
        <v>#REF!</v>
      </c>
      <c r="AS34" s="50" t="e">
        <f t="shared" si="8"/>
        <v>#REF!</v>
      </c>
      <c r="AT34" s="63"/>
      <c r="AU34" s="17" t="e">
        <f>IF(ISNA(MATCH(CONCATENATE(AU$4,$A34),#REF!,0)),"",INDEX(#REF!,MATCH(CONCATENATE(AU$4,$A34),#REF!,0),1))</f>
        <v>#REF!</v>
      </c>
      <c r="AV34" s="52"/>
      <c r="AW34" s="4" t="e">
        <f>IF(AU34="","",'1. závod'!AW34)</f>
        <v>#REF!</v>
      </c>
      <c r="AX34" s="50" t="e">
        <f t="shared" si="9"/>
        <v>#REF!</v>
      </c>
      <c r="AY34" s="63"/>
      <c r="AZ34" s="17" t="e">
        <f>IF(ISNA(MATCH(CONCATENATE(AZ$4,$A34),#REF!,0)),"",INDEX(#REF!,MATCH(CONCATENATE(AZ$4,$A34),#REF!,0),1))</f>
        <v>#REF!</v>
      </c>
      <c r="BA34" s="52"/>
      <c r="BB34" s="4" t="e">
        <f>IF(AZ34="","",'1. závod'!BB34)</f>
        <v>#REF!</v>
      </c>
      <c r="BC34" s="50" t="e">
        <f t="shared" si="10"/>
        <v>#REF!</v>
      </c>
      <c r="BD34" s="63"/>
      <c r="BE34" s="17" t="e">
        <f>IF(ISNA(MATCH(CONCATENATE(BE$4,$A34),#REF!,0)),"",INDEX(#REF!,MATCH(CONCATENATE(BE$4,$A34),#REF!,0),1))</f>
        <v>#REF!</v>
      </c>
      <c r="BF34" s="52"/>
      <c r="BG34" s="4" t="e">
        <f>IF(BE34="","",'1. závod'!BG34)</f>
        <v>#REF!</v>
      </c>
      <c r="BH34" s="50" t="e">
        <f t="shared" si="11"/>
        <v>#REF!</v>
      </c>
      <c r="BI34" s="63"/>
      <c r="BJ34" s="17" t="e">
        <f>IF(ISNA(MATCH(CONCATENATE(BJ$4,$A34),#REF!,0)),"",INDEX(#REF!,MATCH(CONCATENATE(BJ$4,$A34),#REF!,0),1))</f>
        <v>#REF!</v>
      </c>
      <c r="BK34" s="52"/>
      <c r="BL34" s="4" t="e">
        <f>IF(BJ34="","",'1. závod'!BL34)</f>
        <v>#REF!</v>
      </c>
      <c r="BM34" s="50" t="e">
        <f t="shared" si="12"/>
        <v>#REF!</v>
      </c>
      <c r="BN34" s="63"/>
      <c r="BO34" s="17" t="e">
        <f>IF(ISNA(MATCH(CONCATENATE(BO$4,$A34),#REF!,0)),"",INDEX(#REF!,MATCH(CONCATENATE(BO$4,$A34),#REF!,0),1))</f>
        <v>#REF!</v>
      </c>
      <c r="BP34" s="52"/>
      <c r="BQ34" s="4" t="e">
        <f>IF(BO34="","",'1. závod'!BQ34)</f>
        <v>#REF!</v>
      </c>
      <c r="BR34" s="50" t="e">
        <f t="shared" si="13"/>
        <v>#REF!</v>
      </c>
      <c r="BS34" s="63"/>
      <c r="BT34" s="17" t="e">
        <f>IF(ISNA(MATCH(CONCATENATE(BT$4,$A34),#REF!,0)),"",INDEX(#REF!,MATCH(CONCATENATE(BT$4,$A34),#REF!,0),1))</f>
        <v>#REF!</v>
      </c>
      <c r="BU34" s="52"/>
      <c r="BV34" s="4" t="e">
        <f>IF(BT34="","",'1. závod'!BV34)</f>
        <v>#REF!</v>
      </c>
      <c r="BW34" s="50" t="e">
        <f t="shared" si="14"/>
        <v>#REF!</v>
      </c>
      <c r="BX34" s="63"/>
    </row>
    <row r="35" spans="1:76" s="10" customFormat="1" ht="34.5" customHeight="1" thickBot="1">
      <c r="A35" s="6">
        <v>30</v>
      </c>
      <c r="B35" s="18" t="e">
        <f>IF(ISNA(MATCH(CONCATENATE(B$4,$A35),#REF!,0)),"",INDEX(#REF!,MATCH(CONCATENATE(B$4,$A35),#REF!,0),1))</f>
        <v>#REF!</v>
      </c>
      <c r="C35" s="53"/>
      <c r="D35" s="7" t="e">
        <f>IF(B35="","",'1. závod'!D35)</f>
        <v>#REF!</v>
      </c>
      <c r="E35" s="51" t="e">
        <f t="shared" si="0"/>
        <v>#REF!</v>
      </c>
      <c r="F35" s="64"/>
      <c r="G35" s="18" t="e">
        <f>IF(ISNA(MATCH(CONCATENATE(G$4,$A35),#REF!,0)),"",INDEX(#REF!,MATCH(CONCATENATE(G$4,$A35),#REF!,0),1))</f>
        <v>#REF!</v>
      </c>
      <c r="H35" s="53"/>
      <c r="I35" s="7" t="e">
        <f>IF(G35="","",'1. závod'!I35)</f>
        <v>#REF!</v>
      </c>
      <c r="J35" s="51" t="e">
        <f t="shared" si="1"/>
        <v>#REF!</v>
      </c>
      <c r="K35" s="64"/>
      <c r="L35" s="18" t="e">
        <f>IF(ISNA(MATCH(CONCATENATE(L$4,$A35),#REF!,0)),"",INDEX(#REF!,MATCH(CONCATENATE(L$4,$A35),#REF!,0),1))</f>
        <v>#REF!</v>
      </c>
      <c r="M35" s="53"/>
      <c r="N35" s="7" t="e">
        <f>IF(L35="","",'1. závod'!N35)</f>
        <v>#REF!</v>
      </c>
      <c r="O35" s="51" t="e">
        <f t="shared" si="2"/>
        <v>#REF!</v>
      </c>
      <c r="P35" s="64"/>
      <c r="Q35" s="18" t="e">
        <f>IF(ISNA(MATCH(CONCATENATE(Q$4,$A35),#REF!,0)),"",INDEX(#REF!,MATCH(CONCATENATE(Q$4,$A35),#REF!,0),1))</f>
        <v>#REF!</v>
      </c>
      <c r="R35" s="53"/>
      <c r="S35" s="7" t="e">
        <f>IF(Q35="","",'1. závod'!S35)</f>
        <v>#REF!</v>
      </c>
      <c r="T35" s="51" t="e">
        <f t="shared" si="3"/>
        <v>#REF!</v>
      </c>
      <c r="U35" s="64"/>
      <c r="V35" s="18" t="e">
        <f>IF(ISNA(MATCH(CONCATENATE(V$4,$A35),#REF!,0)),"",INDEX(#REF!,MATCH(CONCATENATE(V$4,$A35),#REF!,0),1))</f>
        <v>#REF!</v>
      </c>
      <c r="W35" s="53"/>
      <c r="X35" s="7" t="e">
        <f>IF(V35="","",'1. závod'!X35)</f>
        <v>#REF!</v>
      </c>
      <c r="Y35" s="51" t="e">
        <f t="shared" si="4"/>
        <v>#REF!</v>
      </c>
      <c r="Z35" s="64"/>
      <c r="AA35" s="18" t="e">
        <f>IF(ISNA(MATCH(CONCATENATE(AA$4,$A35),#REF!,0)),"",INDEX(#REF!,MATCH(CONCATENATE(AA$4,$A35),#REF!,0),1))</f>
        <v>#REF!</v>
      </c>
      <c r="AB35" s="53"/>
      <c r="AC35" s="7" t="e">
        <f>IF(AA35="","",'1. závod'!AC35)</f>
        <v>#REF!</v>
      </c>
      <c r="AD35" s="51" t="e">
        <f t="shared" si="5"/>
        <v>#REF!</v>
      </c>
      <c r="AE35" s="64"/>
      <c r="AF35" s="18" t="e">
        <f>IF(ISNA(MATCH(CONCATENATE(AF$4,$A35),#REF!,0)),"",INDEX(#REF!,MATCH(CONCATENATE(AF$4,$A35),#REF!,0),1))</f>
        <v>#REF!</v>
      </c>
      <c r="AG35" s="53"/>
      <c r="AH35" s="7" t="e">
        <f>IF(AF35="","",'1. závod'!AH35)</f>
        <v>#REF!</v>
      </c>
      <c r="AI35" s="51" t="e">
        <f t="shared" si="6"/>
        <v>#REF!</v>
      </c>
      <c r="AJ35" s="64"/>
      <c r="AK35" s="18" t="e">
        <f>IF(ISNA(MATCH(CONCATENATE(AK$4,$A35),#REF!,0)),"",INDEX(#REF!,MATCH(CONCATENATE(AK$4,$A35),#REF!,0),1))</f>
        <v>#REF!</v>
      </c>
      <c r="AL35" s="53"/>
      <c r="AM35" s="7" t="e">
        <f>IF(AK35="","",'1. závod'!AM35)</f>
        <v>#REF!</v>
      </c>
      <c r="AN35" s="51" t="e">
        <f t="shared" si="7"/>
        <v>#REF!</v>
      </c>
      <c r="AO35" s="64"/>
      <c r="AP35" s="18" t="e">
        <f>IF(ISNA(MATCH(CONCATENATE(AP$4,$A35),#REF!,0)),"",INDEX(#REF!,MATCH(CONCATENATE(AP$4,$A35),#REF!,0),1))</f>
        <v>#REF!</v>
      </c>
      <c r="AQ35" s="53"/>
      <c r="AR35" s="7" t="e">
        <f>IF(AP35="","",'1. závod'!AR35)</f>
        <v>#REF!</v>
      </c>
      <c r="AS35" s="51" t="e">
        <f t="shared" si="8"/>
        <v>#REF!</v>
      </c>
      <c r="AT35" s="64"/>
      <c r="AU35" s="18" t="e">
        <f>IF(ISNA(MATCH(CONCATENATE(AU$4,$A35),#REF!,0)),"",INDEX(#REF!,MATCH(CONCATENATE(AU$4,$A35),#REF!,0),1))</f>
        <v>#REF!</v>
      </c>
      <c r="AV35" s="53"/>
      <c r="AW35" s="7" t="e">
        <f>IF(AU35="","",'1. závod'!AW35)</f>
        <v>#REF!</v>
      </c>
      <c r="AX35" s="51" t="e">
        <f t="shared" si="9"/>
        <v>#REF!</v>
      </c>
      <c r="AY35" s="64"/>
      <c r="AZ35" s="18" t="e">
        <f>IF(ISNA(MATCH(CONCATENATE(AZ$4,$A35),#REF!,0)),"",INDEX(#REF!,MATCH(CONCATENATE(AZ$4,$A35),#REF!,0),1))</f>
        <v>#REF!</v>
      </c>
      <c r="BA35" s="53"/>
      <c r="BB35" s="7" t="e">
        <f>IF(AZ35="","",'1. závod'!BB35)</f>
        <v>#REF!</v>
      </c>
      <c r="BC35" s="51" t="e">
        <f t="shared" si="10"/>
        <v>#REF!</v>
      </c>
      <c r="BD35" s="64"/>
      <c r="BE35" s="18" t="e">
        <f>IF(ISNA(MATCH(CONCATENATE(BE$4,$A35),#REF!,0)),"",INDEX(#REF!,MATCH(CONCATENATE(BE$4,$A35),#REF!,0),1))</f>
        <v>#REF!</v>
      </c>
      <c r="BF35" s="53"/>
      <c r="BG35" s="7" t="e">
        <f>IF(BE35="","",'1. závod'!BG35)</f>
        <v>#REF!</v>
      </c>
      <c r="BH35" s="51" t="e">
        <f t="shared" si="11"/>
        <v>#REF!</v>
      </c>
      <c r="BI35" s="64"/>
      <c r="BJ35" s="18" t="e">
        <f>IF(ISNA(MATCH(CONCATENATE(BJ$4,$A35),#REF!,0)),"",INDEX(#REF!,MATCH(CONCATENATE(BJ$4,$A35),#REF!,0),1))</f>
        <v>#REF!</v>
      </c>
      <c r="BK35" s="53"/>
      <c r="BL35" s="7" t="e">
        <f>IF(BJ35="","",'1. závod'!BL35)</f>
        <v>#REF!</v>
      </c>
      <c r="BM35" s="51" t="e">
        <f t="shared" si="12"/>
        <v>#REF!</v>
      </c>
      <c r="BN35" s="64"/>
      <c r="BO35" s="18" t="e">
        <f>IF(ISNA(MATCH(CONCATENATE(BO$4,$A35),#REF!,0)),"",INDEX(#REF!,MATCH(CONCATENATE(BO$4,$A35),#REF!,0),1))</f>
        <v>#REF!</v>
      </c>
      <c r="BP35" s="53"/>
      <c r="BQ35" s="7" t="e">
        <f>IF(BO35="","",'1. závod'!BQ35)</f>
        <v>#REF!</v>
      </c>
      <c r="BR35" s="51" t="e">
        <f t="shared" si="13"/>
        <v>#REF!</v>
      </c>
      <c r="BS35" s="64"/>
      <c r="BT35" s="18" t="e">
        <f>IF(ISNA(MATCH(CONCATENATE(BT$4,$A35),#REF!,0)),"",INDEX(#REF!,MATCH(CONCATENATE(BT$4,$A35),#REF!,0),1))</f>
        <v>#REF!</v>
      </c>
      <c r="BU35" s="53"/>
      <c r="BV35" s="7" t="e">
        <f>IF(BT35="","",'1. závod'!BV35)</f>
        <v>#REF!</v>
      </c>
      <c r="BW35" s="51" t="e">
        <f t="shared" si="14"/>
        <v>#REF!</v>
      </c>
      <c r="BX35" s="64"/>
    </row>
    <row r="37" spans="2:73" ht="1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">
      <c r="B38" s="15"/>
      <c r="C38" s="15"/>
    </row>
  </sheetData>
  <sheetProtection formatColumns="0" formatRows="0" insertColumns="0" insertRows="0" selectLockedCells="1" autoFilter="0"/>
  <mergeCells count="61">
    <mergeCell ref="BT1:BX1"/>
    <mergeCell ref="BT2:BX2"/>
    <mergeCell ref="BT3:BX3"/>
    <mergeCell ref="BT4:BX4"/>
    <mergeCell ref="BO1:BS1"/>
    <mergeCell ref="BO2:BS2"/>
    <mergeCell ref="BO3:BS3"/>
    <mergeCell ref="BO4:BS4"/>
    <mergeCell ref="BJ1:BN1"/>
    <mergeCell ref="BJ2:BN2"/>
    <mergeCell ref="BJ3:BN3"/>
    <mergeCell ref="BJ4:BN4"/>
    <mergeCell ref="BE1:BI1"/>
    <mergeCell ref="BE2:BI2"/>
    <mergeCell ref="BE3:BI3"/>
    <mergeCell ref="BE4:BI4"/>
    <mergeCell ref="AZ1:BD1"/>
    <mergeCell ref="AZ2:BD2"/>
    <mergeCell ref="AZ3:BD3"/>
    <mergeCell ref="AZ4:BD4"/>
    <mergeCell ref="AU1:AY1"/>
    <mergeCell ref="AU2:AY2"/>
    <mergeCell ref="AU3:AY3"/>
    <mergeCell ref="AU4:AY4"/>
    <mergeCell ref="AP1:AT1"/>
    <mergeCell ref="AP2:AT2"/>
    <mergeCell ref="AP3:AT3"/>
    <mergeCell ref="AP4:AT4"/>
    <mergeCell ref="Q1:U1"/>
    <mergeCell ref="Q2:U2"/>
    <mergeCell ref="V1:Z1"/>
    <mergeCell ref="V2:Z2"/>
    <mergeCell ref="AK1:AO1"/>
    <mergeCell ref="AK2:AO2"/>
    <mergeCell ref="AA1:AE1"/>
    <mergeCell ref="AA2:AE2"/>
    <mergeCell ref="AF1:AJ1"/>
    <mergeCell ref="AF2:AJ2"/>
    <mergeCell ref="B1:F1"/>
    <mergeCell ref="B2:F2"/>
    <mergeCell ref="G1:K1"/>
    <mergeCell ref="G2:K2"/>
    <mergeCell ref="L1:P1"/>
    <mergeCell ref="L2:P2"/>
    <mergeCell ref="L3:P3"/>
    <mergeCell ref="L4:P4"/>
    <mergeCell ref="Q3:U3"/>
    <mergeCell ref="A3:A5"/>
    <mergeCell ref="B3:F3"/>
    <mergeCell ref="B4:F4"/>
    <mergeCell ref="G3:K3"/>
    <mergeCell ref="G4:K4"/>
    <mergeCell ref="Q4:U4"/>
    <mergeCell ref="AK3:AO3"/>
    <mergeCell ref="AK4:AO4"/>
    <mergeCell ref="V3:Z3"/>
    <mergeCell ref="V4:Z4"/>
    <mergeCell ref="AA3:AE3"/>
    <mergeCell ref="AA4:AE4"/>
    <mergeCell ref="AF3:AJ3"/>
    <mergeCell ref="AF4:AJ4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BX38"/>
  <sheetViews>
    <sheetView showGridLines="0" view="pageBreakPreview" zoomScale="75" zoomScaleNormal="75" zoomScaleSheetLayoutView="75" zoomScalePageLayoutView="0" workbookViewId="0" topLeftCell="A3">
      <pane xSplit="1" ySplit="3" topLeftCell="B6" activePane="bottomRight" state="frozen"/>
      <selection pane="topLeft" activeCell="AD6" sqref="AD6:AD35"/>
      <selection pane="topRight" activeCell="AD6" sqref="AD6:AD35"/>
      <selection pane="bottomLeft" activeCell="AD6" sqref="AD6:AD35"/>
      <selection pane="bottomRight" activeCell="B6" sqref="B6"/>
    </sheetView>
  </sheetViews>
  <sheetFormatPr defaultColWidth="5.375" defaultRowHeight="12.75"/>
  <cols>
    <col min="1" max="1" width="6.50390625" style="11" customWidth="1"/>
    <col min="2" max="2" width="25.625" style="16" customWidth="1"/>
    <col min="3" max="3" width="30.625" style="16" customWidth="1"/>
    <col min="4" max="4" width="10.625" style="14" customWidth="1"/>
    <col min="5" max="5" width="7.125" style="8" customWidth="1"/>
    <col min="6" max="6" width="15.625" style="14" customWidth="1"/>
    <col min="7" max="7" width="25.625" style="16" customWidth="1"/>
    <col min="8" max="8" width="30.625" style="16" customWidth="1"/>
    <col min="9" max="9" width="10.625" style="14" customWidth="1"/>
    <col min="10" max="10" width="7.125" style="8" customWidth="1"/>
    <col min="11" max="11" width="15.625" style="14" customWidth="1"/>
    <col min="12" max="12" width="25.625" style="16" customWidth="1"/>
    <col min="13" max="13" width="30.625" style="16" customWidth="1"/>
    <col min="14" max="14" width="10.625" style="14" customWidth="1"/>
    <col min="15" max="15" width="6.625" style="8" customWidth="1"/>
    <col min="16" max="16" width="15.625" style="14" customWidth="1"/>
    <col min="17" max="17" width="25.625" style="16" customWidth="1"/>
    <col min="18" max="18" width="30.625" style="16" customWidth="1"/>
    <col min="19" max="19" width="10.625" style="14" customWidth="1"/>
    <col min="20" max="20" width="6.625" style="8" customWidth="1"/>
    <col min="21" max="21" width="15.625" style="14" customWidth="1"/>
    <col min="22" max="22" width="25.625" style="16" customWidth="1"/>
    <col min="23" max="23" width="30.625" style="16" customWidth="1"/>
    <col min="24" max="24" width="10.625" style="14" customWidth="1"/>
    <col min="25" max="25" width="6.625" style="8" customWidth="1"/>
    <col min="26" max="26" width="15.625" style="14" customWidth="1"/>
    <col min="27" max="27" width="25.625" style="16" customWidth="1"/>
    <col min="28" max="28" width="30.625" style="16" customWidth="1"/>
    <col min="29" max="29" width="10.625" style="14" customWidth="1"/>
    <col min="30" max="30" width="6.625" style="8" customWidth="1"/>
    <col min="31" max="31" width="15.625" style="14" customWidth="1"/>
    <col min="32" max="32" width="25.625" style="16" customWidth="1"/>
    <col min="33" max="33" width="30.625" style="16" customWidth="1"/>
    <col min="34" max="34" width="10.625" style="14" customWidth="1"/>
    <col min="35" max="35" width="6.625" style="8" customWidth="1"/>
    <col min="36" max="36" width="15.625" style="14" customWidth="1"/>
    <col min="37" max="37" width="25.625" style="16" customWidth="1"/>
    <col min="38" max="38" width="30.625" style="16" customWidth="1"/>
    <col min="39" max="39" width="10.625" style="14" customWidth="1"/>
    <col min="40" max="40" width="6.625" style="8" customWidth="1"/>
    <col min="41" max="41" width="15.625" style="14" customWidth="1"/>
    <col min="42" max="42" width="25.625" style="16" customWidth="1"/>
    <col min="43" max="43" width="30.625" style="16" customWidth="1"/>
    <col min="44" max="44" width="10.625" style="14" customWidth="1"/>
    <col min="45" max="45" width="6.625" style="8" customWidth="1"/>
    <col min="46" max="46" width="15.625" style="14" customWidth="1"/>
    <col min="47" max="47" width="25.625" style="16" customWidth="1"/>
    <col min="48" max="48" width="30.625" style="16" customWidth="1"/>
    <col min="49" max="49" width="10.625" style="14" customWidth="1"/>
    <col min="50" max="50" width="6.625" style="8" customWidth="1"/>
    <col min="51" max="51" width="15.625" style="14" customWidth="1"/>
    <col min="52" max="52" width="25.625" style="16" customWidth="1"/>
    <col min="53" max="53" width="30.625" style="16" customWidth="1"/>
    <col min="54" max="54" width="10.625" style="14" customWidth="1"/>
    <col min="55" max="55" width="6.625" style="8" customWidth="1"/>
    <col min="56" max="56" width="15.625" style="14" customWidth="1"/>
    <col min="57" max="57" width="25.625" style="16" customWidth="1"/>
    <col min="58" max="58" width="30.625" style="16" customWidth="1"/>
    <col min="59" max="59" width="10.625" style="14" customWidth="1"/>
    <col min="60" max="60" width="6.625" style="8" customWidth="1"/>
    <col min="61" max="61" width="15.625" style="14" customWidth="1"/>
    <col min="62" max="62" width="25.625" style="16" customWidth="1"/>
    <col min="63" max="63" width="30.625" style="16" customWidth="1"/>
    <col min="64" max="64" width="10.625" style="14" customWidth="1"/>
    <col min="65" max="65" width="6.625" style="8" customWidth="1"/>
    <col min="66" max="66" width="15.625" style="14" customWidth="1"/>
    <col min="67" max="67" width="25.625" style="16" customWidth="1"/>
    <col min="68" max="68" width="30.625" style="16" customWidth="1"/>
    <col min="69" max="69" width="10.625" style="14" customWidth="1"/>
    <col min="70" max="70" width="6.625" style="8" customWidth="1"/>
    <col min="71" max="71" width="15.625" style="14" customWidth="1"/>
    <col min="72" max="72" width="25.625" style="16" customWidth="1"/>
    <col min="73" max="73" width="30.625" style="16" customWidth="1"/>
    <col min="74" max="74" width="10.625" style="14" customWidth="1"/>
    <col min="75" max="75" width="6.625" style="8" customWidth="1"/>
    <col min="76" max="76" width="15.625" style="14" customWidth="1"/>
    <col min="77" max="16384" width="5.375" style="14" customWidth="1"/>
  </cols>
  <sheetData>
    <row r="1" spans="1:76" ht="15">
      <c r="A1" s="57"/>
      <c r="B1" s="192" t="str">
        <f>CONCATENATE('Základní list'!$E$4)</f>
        <v>Pohárový závod</v>
      </c>
      <c r="C1" s="192"/>
      <c r="D1" s="192"/>
      <c r="E1" s="192"/>
      <c r="F1" s="192"/>
      <c r="G1" s="192" t="str">
        <f>CONCATENATE('Základní list'!$E$4)</f>
        <v>Pohárový závod</v>
      </c>
      <c r="H1" s="192"/>
      <c r="I1" s="192"/>
      <c r="J1" s="192"/>
      <c r="K1" s="192"/>
      <c r="L1" s="192" t="str">
        <f>CONCATENATE('Základní list'!$E$4)</f>
        <v>Pohárový závod</v>
      </c>
      <c r="M1" s="192"/>
      <c r="N1" s="192"/>
      <c r="O1" s="192"/>
      <c r="P1" s="192"/>
      <c r="Q1" s="192" t="str">
        <f>CONCATENATE('Základní list'!$E$4)</f>
        <v>Pohárový závod</v>
      </c>
      <c r="R1" s="192"/>
      <c r="S1" s="192"/>
      <c r="T1" s="192"/>
      <c r="U1" s="192"/>
      <c r="V1" s="192" t="str">
        <f>CONCATENATE('Základní list'!$E$4)</f>
        <v>Pohárový závod</v>
      </c>
      <c r="W1" s="192"/>
      <c r="X1" s="192"/>
      <c r="Y1" s="192"/>
      <c r="Z1" s="192"/>
      <c r="AA1" s="192" t="str">
        <f>CONCATENATE('Základní list'!$E$4)</f>
        <v>Pohárový závod</v>
      </c>
      <c r="AB1" s="192"/>
      <c r="AC1" s="192"/>
      <c r="AD1" s="192"/>
      <c r="AE1" s="192"/>
      <c r="AF1" s="192" t="str">
        <f>CONCATENATE('Základní list'!$E$4)</f>
        <v>Pohárový závod</v>
      </c>
      <c r="AG1" s="192"/>
      <c r="AH1" s="192"/>
      <c r="AI1" s="192"/>
      <c r="AJ1" s="192"/>
      <c r="AK1" s="192" t="str">
        <f>CONCATENATE('Základní list'!$E$4)</f>
        <v>Pohárový závod</v>
      </c>
      <c r="AL1" s="192"/>
      <c r="AM1" s="192"/>
      <c r="AN1" s="192"/>
      <c r="AO1" s="192"/>
      <c r="AP1" s="192" t="str">
        <f>CONCATENATE('Základní list'!$E$4)</f>
        <v>Pohárový závod</v>
      </c>
      <c r="AQ1" s="192"/>
      <c r="AR1" s="192"/>
      <c r="AS1" s="192"/>
      <c r="AT1" s="192"/>
      <c r="AU1" s="192" t="str">
        <f>CONCATENATE('Základní list'!$E$4)</f>
        <v>Pohárový závod</v>
      </c>
      <c r="AV1" s="192"/>
      <c r="AW1" s="192"/>
      <c r="AX1" s="192"/>
      <c r="AY1" s="192"/>
      <c r="AZ1" s="192" t="str">
        <f>CONCATENATE('Základní list'!$E$4)</f>
        <v>Pohárový závod</v>
      </c>
      <c r="BA1" s="192"/>
      <c r="BB1" s="192"/>
      <c r="BC1" s="192"/>
      <c r="BD1" s="192"/>
      <c r="BE1" s="192" t="str">
        <f>CONCATENATE('Základní list'!$E$4)</f>
        <v>Pohárový závod</v>
      </c>
      <c r="BF1" s="192"/>
      <c r="BG1" s="192"/>
      <c r="BH1" s="192"/>
      <c r="BI1" s="192"/>
      <c r="BJ1" s="192" t="str">
        <f>CONCATENATE('Základní list'!$E$4)</f>
        <v>Pohárový závod</v>
      </c>
      <c r="BK1" s="192"/>
      <c r="BL1" s="192"/>
      <c r="BM1" s="192"/>
      <c r="BN1" s="192"/>
      <c r="BO1" s="192" t="str">
        <f>CONCATENATE('Základní list'!$E$4)</f>
        <v>Pohárový závod</v>
      </c>
      <c r="BP1" s="192"/>
      <c r="BQ1" s="192"/>
      <c r="BR1" s="192"/>
      <c r="BS1" s="192"/>
      <c r="BT1" s="192" t="str">
        <f>CONCATENATE('Základní list'!$E$4)</f>
        <v>Pohárový závod</v>
      </c>
      <c r="BU1" s="192"/>
      <c r="BV1" s="192"/>
      <c r="BW1" s="192"/>
      <c r="BX1" s="192"/>
    </row>
    <row r="2" spans="1:76" s="86" customFormat="1" ht="13.5" thickBot="1">
      <c r="A2" s="58"/>
      <c r="B2" s="193" t="str">
        <f>CONCATENATE('Základní list'!$F$5)</f>
        <v>23.4.2017</v>
      </c>
      <c r="C2" s="193"/>
      <c r="D2" s="193"/>
      <c r="E2" s="193"/>
      <c r="F2" s="193"/>
      <c r="G2" s="193" t="str">
        <f>CONCATENATE('Základní list'!$F$5)</f>
        <v>23.4.2017</v>
      </c>
      <c r="H2" s="193"/>
      <c r="I2" s="193"/>
      <c r="J2" s="193"/>
      <c r="K2" s="193"/>
      <c r="L2" s="193" t="str">
        <f>CONCATENATE('Základní list'!$F$5)</f>
        <v>23.4.2017</v>
      </c>
      <c r="M2" s="193"/>
      <c r="N2" s="193"/>
      <c r="O2" s="193"/>
      <c r="P2" s="193"/>
      <c r="Q2" s="193" t="str">
        <f>CONCATENATE('Základní list'!$F$5)</f>
        <v>23.4.2017</v>
      </c>
      <c r="R2" s="193"/>
      <c r="S2" s="193"/>
      <c r="T2" s="193"/>
      <c r="U2" s="193"/>
      <c r="V2" s="193" t="str">
        <f>CONCATENATE('Základní list'!$F$5)</f>
        <v>23.4.2017</v>
      </c>
      <c r="W2" s="193"/>
      <c r="X2" s="193"/>
      <c r="Y2" s="193"/>
      <c r="Z2" s="193"/>
      <c r="AA2" s="193" t="str">
        <f>CONCATENATE('Základní list'!$F$5)</f>
        <v>23.4.2017</v>
      </c>
      <c r="AB2" s="193"/>
      <c r="AC2" s="193"/>
      <c r="AD2" s="193"/>
      <c r="AE2" s="193"/>
      <c r="AF2" s="193" t="str">
        <f>CONCATENATE('Základní list'!$F$5)</f>
        <v>23.4.2017</v>
      </c>
      <c r="AG2" s="193"/>
      <c r="AH2" s="193"/>
      <c r="AI2" s="193"/>
      <c r="AJ2" s="193"/>
      <c r="AK2" s="193" t="str">
        <f>CONCATENATE('Základní list'!$F$5)</f>
        <v>23.4.2017</v>
      </c>
      <c r="AL2" s="193"/>
      <c r="AM2" s="193"/>
      <c r="AN2" s="193"/>
      <c r="AO2" s="193"/>
      <c r="AP2" s="193" t="str">
        <f>CONCATENATE('Základní list'!$F$5)</f>
        <v>23.4.2017</v>
      </c>
      <c r="AQ2" s="193"/>
      <c r="AR2" s="193"/>
      <c r="AS2" s="193"/>
      <c r="AT2" s="193"/>
      <c r="AU2" s="193" t="str">
        <f>CONCATENATE('Základní list'!$F$5)</f>
        <v>23.4.2017</v>
      </c>
      <c r="AV2" s="193"/>
      <c r="AW2" s="193"/>
      <c r="AX2" s="193"/>
      <c r="AY2" s="193"/>
      <c r="AZ2" s="193" t="str">
        <f>CONCATENATE('Základní list'!$F$5)</f>
        <v>23.4.2017</v>
      </c>
      <c r="BA2" s="193"/>
      <c r="BB2" s="193"/>
      <c r="BC2" s="193"/>
      <c r="BD2" s="193"/>
      <c r="BE2" s="193" t="str">
        <f>CONCATENATE('Základní list'!$F$5)</f>
        <v>23.4.2017</v>
      </c>
      <c r="BF2" s="193"/>
      <c r="BG2" s="193"/>
      <c r="BH2" s="193"/>
      <c r="BI2" s="193"/>
      <c r="BJ2" s="193" t="str">
        <f>CONCATENATE('Základní list'!$F$5)</f>
        <v>23.4.2017</v>
      </c>
      <c r="BK2" s="193"/>
      <c r="BL2" s="193"/>
      <c r="BM2" s="193"/>
      <c r="BN2" s="193"/>
      <c r="BO2" s="193" t="str">
        <f>CONCATENATE('Základní list'!$F$5)</f>
        <v>23.4.2017</v>
      </c>
      <c r="BP2" s="193"/>
      <c r="BQ2" s="193"/>
      <c r="BR2" s="193"/>
      <c r="BS2" s="193"/>
      <c r="BT2" s="193" t="str">
        <f>CONCATENATE('Základní list'!$F$5)</f>
        <v>23.4.2017</v>
      </c>
      <c r="BU2" s="193"/>
      <c r="BV2" s="193"/>
      <c r="BW2" s="193"/>
      <c r="BX2" s="193"/>
    </row>
    <row r="3" spans="1:76" ht="16.5" customHeight="1">
      <c r="A3" s="194" t="s">
        <v>11</v>
      </c>
      <c r="B3" s="186" t="s">
        <v>16</v>
      </c>
      <c r="C3" s="187"/>
      <c r="D3" s="187"/>
      <c r="E3" s="187"/>
      <c r="F3" s="188"/>
      <c r="G3" s="186" t="s">
        <v>16</v>
      </c>
      <c r="H3" s="187"/>
      <c r="I3" s="187"/>
      <c r="J3" s="187"/>
      <c r="K3" s="188" t="s">
        <v>36</v>
      </c>
      <c r="L3" s="186" t="s">
        <v>16</v>
      </c>
      <c r="M3" s="187"/>
      <c r="N3" s="187"/>
      <c r="O3" s="187"/>
      <c r="P3" s="188" t="s">
        <v>36</v>
      </c>
      <c r="Q3" s="186" t="s">
        <v>16</v>
      </c>
      <c r="R3" s="187"/>
      <c r="S3" s="187"/>
      <c r="T3" s="187"/>
      <c r="U3" s="188" t="s">
        <v>36</v>
      </c>
      <c r="V3" s="186" t="s">
        <v>16</v>
      </c>
      <c r="W3" s="187"/>
      <c r="X3" s="187"/>
      <c r="Y3" s="187"/>
      <c r="Z3" s="188" t="s">
        <v>36</v>
      </c>
      <c r="AA3" s="186" t="s">
        <v>16</v>
      </c>
      <c r="AB3" s="187"/>
      <c r="AC3" s="187"/>
      <c r="AD3" s="187"/>
      <c r="AE3" s="188" t="s">
        <v>36</v>
      </c>
      <c r="AF3" s="186" t="s">
        <v>16</v>
      </c>
      <c r="AG3" s="187"/>
      <c r="AH3" s="187"/>
      <c r="AI3" s="187"/>
      <c r="AJ3" s="188" t="s">
        <v>36</v>
      </c>
      <c r="AK3" s="186" t="s">
        <v>16</v>
      </c>
      <c r="AL3" s="187"/>
      <c r="AM3" s="187"/>
      <c r="AN3" s="187"/>
      <c r="AO3" s="188" t="s">
        <v>36</v>
      </c>
      <c r="AP3" s="186" t="s">
        <v>16</v>
      </c>
      <c r="AQ3" s="187"/>
      <c r="AR3" s="187"/>
      <c r="AS3" s="187"/>
      <c r="AT3" s="188" t="s">
        <v>36</v>
      </c>
      <c r="AU3" s="186" t="s">
        <v>16</v>
      </c>
      <c r="AV3" s="187"/>
      <c r="AW3" s="187"/>
      <c r="AX3" s="187"/>
      <c r="AY3" s="188" t="s">
        <v>36</v>
      </c>
      <c r="AZ3" s="186" t="s">
        <v>16</v>
      </c>
      <c r="BA3" s="187"/>
      <c r="BB3" s="187"/>
      <c r="BC3" s="187"/>
      <c r="BD3" s="188" t="s">
        <v>36</v>
      </c>
      <c r="BE3" s="186" t="s">
        <v>16</v>
      </c>
      <c r="BF3" s="187"/>
      <c r="BG3" s="187"/>
      <c r="BH3" s="187"/>
      <c r="BI3" s="188" t="s">
        <v>36</v>
      </c>
      <c r="BJ3" s="186" t="s">
        <v>16</v>
      </c>
      <c r="BK3" s="187"/>
      <c r="BL3" s="187"/>
      <c r="BM3" s="187"/>
      <c r="BN3" s="188" t="s">
        <v>36</v>
      </c>
      <c r="BO3" s="186" t="s">
        <v>16</v>
      </c>
      <c r="BP3" s="187"/>
      <c r="BQ3" s="187"/>
      <c r="BR3" s="187"/>
      <c r="BS3" s="188" t="s">
        <v>36</v>
      </c>
      <c r="BT3" s="186" t="s">
        <v>16</v>
      </c>
      <c r="BU3" s="187"/>
      <c r="BV3" s="187"/>
      <c r="BW3" s="187"/>
      <c r="BX3" s="188" t="s">
        <v>36</v>
      </c>
    </row>
    <row r="4" spans="1:76" s="8" customFormat="1" ht="16.5" customHeight="1" thickBot="1">
      <c r="A4" s="195"/>
      <c r="B4" s="189" t="str">
        <f>IF(ISBLANK('Základní list'!$C12),"",'Základní list'!$A12)</f>
        <v>A</v>
      </c>
      <c r="C4" s="190"/>
      <c r="D4" s="190"/>
      <c r="E4" s="190"/>
      <c r="F4" s="191"/>
      <c r="G4" s="189" t="str">
        <f>IF(ISBLANK('Základní list'!$C13),"",'Základní list'!$A13)</f>
        <v>B</v>
      </c>
      <c r="H4" s="190"/>
      <c r="I4" s="190"/>
      <c r="J4" s="190"/>
      <c r="K4" s="191"/>
      <c r="L4" s="189" t="str">
        <f>IF(ISBLANK('Základní list'!$C14),"",'Základní list'!$A14)</f>
        <v>C</v>
      </c>
      <c r="M4" s="190"/>
      <c r="N4" s="190"/>
      <c r="O4" s="190"/>
      <c r="P4" s="191"/>
      <c r="Q4" s="189" t="str">
        <f>IF(ISBLANK('Základní list'!$C15),"",'Základní list'!$A15)</f>
        <v>D</v>
      </c>
      <c r="R4" s="190"/>
      <c r="S4" s="190"/>
      <c r="T4" s="190"/>
      <c r="U4" s="191"/>
      <c r="V4" s="189" t="str">
        <f>IF(ISBLANK('Základní list'!$C16),"",'Základní list'!$A16)</f>
        <v>E</v>
      </c>
      <c r="W4" s="190"/>
      <c r="X4" s="190"/>
      <c r="Y4" s="190"/>
      <c r="Z4" s="191"/>
      <c r="AA4" s="189" t="str">
        <f>IF(ISBLANK('Základní list'!$C17),"",'Základní list'!$A17)</f>
        <v>F</v>
      </c>
      <c r="AB4" s="190"/>
      <c r="AC4" s="190"/>
      <c r="AD4" s="190"/>
      <c r="AE4" s="191"/>
      <c r="AF4" s="189" t="str">
        <f>IF(ISBLANK('Základní list'!$C18),"",'Základní list'!$A18)</f>
        <v>G</v>
      </c>
      <c r="AG4" s="190"/>
      <c r="AH4" s="190"/>
      <c r="AI4" s="190"/>
      <c r="AJ4" s="191"/>
      <c r="AK4" s="189" t="str">
        <f>IF(ISBLANK('Základní list'!$C19),"",'Základní list'!$A19)</f>
        <v>H</v>
      </c>
      <c r="AL4" s="190"/>
      <c r="AM4" s="190"/>
      <c r="AN4" s="190"/>
      <c r="AO4" s="191"/>
      <c r="AP4" s="189" t="str">
        <f>IF(ISBLANK('Základní list'!$C20),"",'Základní list'!$A20)</f>
        <v>I</v>
      </c>
      <c r="AQ4" s="190"/>
      <c r="AR4" s="190"/>
      <c r="AS4" s="190"/>
      <c r="AT4" s="191"/>
      <c r="AU4" s="189" t="str">
        <f>IF(ISBLANK('Základní list'!$C21),"",'Základní list'!$A21)</f>
        <v>J</v>
      </c>
      <c r="AV4" s="190"/>
      <c r="AW4" s="190"/>
      <c r="AX4" s="190"/>
      <c r="AY4" s="191"/>
      <c r="AZ4" s="189" t="str">
        <f>IF(ISBLANK('Základní list'!$C22),"",'Základní list'!$A22)</f>
        <v>K</v>
      </c>
      <c r="BA4" s="190"/>
      <c r="BB4" s="190"/>
      <c r="BC4" s="190"/>
      <c r="BD4" s="191"/>
      <c r="BE4" s="189" t="str">
        <f>IF(ISBLANK('Základní list'!$C23),"",'Základní list'!$A23)</f>
        <v>L</v>
      </c>
      <c r="BF4" s="190"/>
      <c r="BG4" s="190"/>
      <c r="BH4" s="190"/>
      <c r="BI4" s="191"/>
      <c r="BJ4" s="189" t="str">
        <f>IF(ISBLANK('Základní list'!$C24),"",'Základní list'!$A24)</f>
        <v>M</v>
      </c>
      <c r="BK4" s="190"/>
      <c r="BL4" s="190"/>
      <c r="BM4" s="190"/>
      <c r="BN4" s="191"/>
      <c r="BO4" s="189" t="str">
        <f>IF(ISBLANK('Základní list'!$C25),"",'Základní list'!$A25)</f>
        <v>O</v>
      </c>
      <c r="BP4" s="190"/>
      <c r="BQ4" s="190"/>
      <c r="BR4" s="190"/>
      <c r="BS4" s="191"/>
      <c r="BT4" s="189" t="str">
        <f>IF(ISBLANK('Základní list'!$C26),"",'Základní list'!$A26)</f>
        <v>P</v>
      </c>
      <c r="BU4" s="190"/>
      <c r="BV4" s="190"/>
      <c r="BW4" s="190"/>
      <c r="BX4" s="191"/>
    </row>
    <row r="5" spans="1:76" s="9" customFormat="1" ht="13.5" thickBot="1">
      <c r="A5" s="196"/>
      <c r="B5" s="1" t="s">
        <v>51</v>
      </c>
      <c r="C5" s="1" t="s">
        <v>42</v>
      </c>
      <c r="D5" s="1" t="s">
        <v>12</v>
      </c>
      <c r="E5" s="2" t="s">
        <v>13</v>
      </c>
      <c r="F5" s="29" t="s">
        <v>36</v>
      </c>
      <c r="G5" s="1" t="s">
        <v>51</v>
      </c>
      <c r="H5" s="1" t="s">
        <v>42</v>
      </c>
      <c r="I5" s="1" t="s">
        <v>12</v>
      </c>
      <c r="J5" s="2" t="s">
        <v>13</v>
      </c>
      <c r="K5" s="29" t="s">
        <v>36</v>
      </c>
      <c r="L5" s="1" t="s">
        <v>51</v>
      </c>
      <c r="M5" s="1" t="s">
        <v>42</v>
      </c>
      <c r="N5" s="1" t="s">
        <v>12</v>
      </c>
      <c r="O5" s="2" t="s">
        <v>13</v>
      </c>
      <c r="P5" s="29" t="s">
        <v>36</v>
      </c>
      <c r="Q5" s="1" t="s">
        <v>51</v>
      </c>
      <c r="R5" s="1" t="s">
        <v>42</v>
      </c>
      <c r="S5" s="1" t="s">
        <v>12</v>
      </c>
      <c r="T5" s="2" t="s">
        <v>13</v>
      </c>
      <c r="U5" s="29" t="s">
        <v>36</v>
      </c>
      <c r="V5" s="1" t="s">
        <v>51</v>
      </c>
      <c r="W5" s="1" t="s">
        <v>42</v>
      </c>
      <c r="X5" s="1" t="s">
        <v>12</v>
      </c>
      <c r="Y5" s="2" t="s">
        <v>13</v>
      </c>
      <c r="Z5" s="29" t="s">
        <v>36</v>
      </c>
      <c r="AA5" s="1" t="s">
        <v>51</v>
      </c>
      <c r="AB5" s="1" t="s">
        <v>42</v>
      </c>
      <c r="AC5" s="1" t="s">
        <v>12</v>
      </c>
      <c r="AD5" s="2" t="s">
        <v>13</v>
      </c>
      <c r="AE5" s="29" t="s">
        <v>36</v>
      </c>
      <c r="AF5" s="1" t="s">
        <v>51</v>
      </c>
      <c r="AG5" s="1" t="s">
        <v>42</v>
      </c>
      <c r="AH5" s="1" t="s">
        <v>12</v>
      </c>
      <c r="AI5" s="2" t="s">
        <v>13</v>
      </c>
      <c r="AJ5" s="29" t="s">
        <v>36</v>
      </c>
      <c r="AK5" s="1" t="s">
        <v>51</v>
      </c>
      <c r="AL5" s="1" t="s">
        <v>42</v>
      </c>
      <c r="AM5" s="1" t="s">
        <v>12</v>
      </c>
      <c r="AN5" s="2" t="s">
        <v>13</v>
      </c>
      <c r="AO5" s="29" t="s">
        <v>36</v>
      </c>
      <c r="AP5" s="1" t="s">
        <v>51</v>
      </c>
      <c r="AQ5" s="1" t="s">
        <v>42</v>
      </c>
      <c r="AR5" s="1" t="s">
        <v>12</v>
      </c>
      <c r="AS5" s="2" t="s">
        <v>13</v>
      </c>
      <c r="AT5" s="29" t="s">
        <v>36</v>
      </c>
      <c r="AU5" s="1" t="s">
        <v>51</v>
      </c>
      <c r="AV5" s="1" t="s">
        <v>42</v>
      </c>
      <c r="AW5" s="1" t="s">
        <v>12</v>
      </c>
      <c r="AX5" s="2" t="s">
        <v>13</v>
      </c>
      <c r="AY5" s="29" t="s">
        <v>36</v>
      </c>
      <c r="AZ5" s="1" t="s">
        <v>51</v>
      </c>
      <c r="BA5" s="1" t="s">
        <v>42</v>
      </c>
      <c r="BB5" s="1" t="s">
        <v>12</v>
      </c>
      <c r="BC5" s="2" t="s">
        <v>13</v>
      </c>
      <c r="BD5" s="29" t="s">
        <v>36</v>
      </c>
      <c r="BE5" s="1" t="s">
        <v>51</v>
      </c>
      <c r="BF5" s="1" t="s">
        <v>42</v>
      </c>
      <c r="BG5" s="1" t="s">
        <v>12</v>
      </c>
      <c r="BH5" s="2" t="s">
        <v>13</v>
      </c>
      <c r="BI5" s="29" t="s">
        <v>36</v>
      </c>
      <c r="BJ5" s="1" t="s">
        <v>51</v>
      </c>
      <c r="BK5" s="1" t="s">
        <v>42</v>
      </c>
      <c r="BL5" s="1" t="s">
        <v>12</v>
      </c>
      <c r="BM5" s="2" t="s">
        <v>13</v>
      </c>
      <c r="BN5" s="29" t="s">
        <v>36</v>
      </c>
      <c r="BO5" s="1" t="s">
        <v>51</v>
      </c>
      <c r="BP5" s="1" t="s">
        <v>42</v>
      </c>
      <c r="BQ5" s="1" t="s">
        <v>12</v>
      </c>
      <c r="BR5" s="2" t="s">
        <v>13</v>
      </c>
      <c r="BS5" s="29" t="s">
        <v>36</v>
      </c>
      <c r="BT5" s="1" t="s">
        <v>51</v>
      </c>
      <c r="BU5" s="1" t="s">
        <v>42</v>
      </c>
      <c r="BV5" s="1" t="s">
        <v>12</v>
      </c>
      <c r="BW5" s="2" t="s">
        <v>13</v>
      </c>
      <c r="BX5" s="29" t="s">
        <v>36</v>
      </c>
    </row>
    <row r="6" spans="1:76" s="10" customFormat="1" ht="34.5" customHeight="1">
      <c r="A6" s="3">
        <v>1</v>
      </c>
      <c r="B6" s="17" t="e">
        <f>IF(ISNA(MATCH(CONCATENATE(B$4,$A6),#REF!,0)),"",INDEX(#REF!,MATCH(CONCATENATE(B$4,$A6),#REF!,0),1))</f>
        <v>#REF!</v>
      </c>
      <c r="C6" s="52"/>
      <c r="D6" s="4" t="e">
        <f>IF(B6="","",'2. závod'!D6)</f>
        <v>#REF!</v>
      </c>
      <c r="E6" s="50" t="e">
        <f aca="true" t="shared" si="0" ref="E6:E35">IF(D6="","",RANK(D6,D$1:D$65536,0)+(COUNT(D$1:D$65536)+1-RANK(D6,D$1:D$65536,0)-RANK(D6,D$1:D$65536,1))/2)</f>
        <v>#REF!</v>
      </c>
      <c r="F6" s="62"/>
      <c r="G6" s="17" t="e">
        <f>IF(ISNA(MATCH(CONCATENATE(G$4,$A6),#REF!,0)),"",INDEX(#REF!,MATCH(CONCATENATE(G$4,$A6),#REF!,0),1))</f>
        <v>#REF!</v>
      </c>
      <c r="H6" s="52"/>
      <c r="I6" s="4" t="e">
        <f>IF(G6="","",'2. závod'!I6)</f>
        <v>#REF!</v>
      </c>
      <c r="J6" s="50" t="e">
        <f aca="true" t="shared" si="1" ref="J6:J35">IF(I6="","",RANK(I6,I$1:I$65536,0)+(COUNT(I$1:I$65536)+1-RANK(I6,I$1:I$65536,0)-RANK(I6,I$1:I$65536,1))/2)</f>
        <v>#REF!</v>
      </c>
      <c r="K6" s="62"/>
      <c r="L6" s="17" t="e">
        <f>IF(ISNA(MATCH(CONCATENATE(L$4,$A6),#REF!,0)),"",INDEX(#REF!,MATCH(CONCATENATE(L$4,$A6),#REF!,0),1))</f>
        <v>#REF!</v>
      </c>
      <c r="M6" s="52"/>
      <c r="N6" s="4" t="e">
        <f>IF(L6="","",'2. závod'!N6)</f>
        <v>#REF!</v>
      </c>
      <c r="O6" s="50" t="e">
        <f aca="true" t="shared" si="2" ref="O6:O35">IF(N6="","",RANK(N6,N$1:N$65536,0)+(COUNT(N$1:N$65536)+1-RANK(N6,N$1:N$65536,0)-RANK(N6,N$1:N$65536,1))/2)</f>
        <v>#REF!</v>
      </c>
      <c r="P6" s="62"/>
      <c r="Q6" s="17" t="e">
        <f>IF(ISNA(MATCH(CONCATENATE(Q$4,$A6),#REF!,0)),"",INDEX(#REF!,MATCH(CONCATENATE(Q$4,$A6),#REF!,0),1))</f>
        <v>#REF!</v>
      </c>
      <c r="R6" s="52"/>
      <c r="S6" s="4" t="e">
        <f>IF(Q6="","",'2. závod'!S6)</f>
        <v>#REF!</v>
      </c>
      <c r="T6" s="50" t="e">
        <f aca="true" t="shared" si="3" ref="T6:T35">IF(S6="","",RANK(S6,S$1:S$65536,0)+(COUNT(S$1:S$65536)+1-RANK(S6,S$1:S$65536,0)-RANK(S6,S$1:S$65536,1))/2)</f>
        <v>#REF!</v>
      </c>
      <c r="U6" s="62"/>
      <c r="V6" s="17" t="e">
        <f>IF(ISNA(MATCH(CONCATENATE(V$4,$A6),#REF!,0)),"",INDEX(#REF!,MATCH(CONCATENATE(V$4,$A6),#REF!,0),1))</f>
        <v>#REF!</v>
      </c>
      <c r="W6" s="52"/>
      <c r="X6" s="4" t="e">
        <f>IF(V6="","",'2. závod'!X6)</f>
        <v>#REF!</v>
      </c>
      <c r="Y6" s="50" t="e">
        <f aca="true" t="shared" si="4" ref="Y6:Y35">IF(X6="","",RANK(X6,X$1:X$65536,0)+(COUNT(X$1:X$65536)+1-RANK(X6,X$1:X$65536,0)-RANK(X6,X$1:X$65536,1))/2)</f>
        <v>#REF!</v>
      </c>
      <c r="Z6" s="62"/>
      <c r="AA6" s="17" t="e">
        <f>IF(ISNA(MATCH(CONCATENATE(AA$4,$A6),#REF!,0)),"",INDEX(#REF!,MATCH(CONCATENATE(AA$4,$A6),#REF!,0),1))</f>
        <v>#REF!</v>
      </c>
      <c r="AB6" s="52"/>
      <c r="AC6" s="4" t="e">
        <f>IF(AA6="","",'2. závod'!AC6)</f>
        <v>#REF!</v>
      </c>
      <c r="AD6" s="50" t="e">
        <f aca="true" t="shared" si="5" ref="AD6:AD35">IF(AC6="","",RANK(AC6,AC$1:AC$65536,0)+(COUNT(AC$1:AC$65536)+1-RANK(AC6,AC$1:AC$65536,0)-RANK(AC6,AC$1:AC$65536,1))/2)</f>
        <v>#REF!</v>
      </c>
      <c r="AE6" s="62"/>
      <c r="AF6" s="17" t="e">
        <f>IF(ISNA(MATCH(CONCATENATE(AF$4,$A6),#REF!,0)),"",INDEX(#REF!,MATCH(CONCATENATE(AF$4,$A6),#REF!,0),1))</f>
        <v>#REF!</v>
      </c>
      <c r="AG6" s="52"/>
      <c r="AH6" s="4" t="e">
        <f>IF(AF6="","",'2. závod'!AH6)</f>
        <v>#REF!</v>
      </c>
      <c r="AI6" s="50" t="e">
        <f aca="true" t="shared" si="6" ref="AI6:AI35">IF(AH6="","",RANK(AH6,AH$1:AH$65536,0)+(COUNT(AH$1:AH$65536)+1-RANK(AH6,AH$1:AH$65536,0)-RANK(AH6,AH$1:AH$65536,1))/2)</f>
        <v>#REF!</v>
      </c>
      <c r="AJ6" s="62"/>
      <c r="AK6" s="17" t="e">
        <f>IF(ISNA(MATCH(CONCATENATE(AK$4,$A6),#REF!,0)),"",INDEX(#REF!,MATCH(CONCATENATE(AK$4,$A6),#REF!,0),1))</f>
        <v>#REF!</v>
      </c>
      <c r="AL6" s="52"/>
      <c r="AM6" s="4" t="e">
        <f>IF(AK6="","",'2. závod'!AM6)</f>
        <v>#REF!</v>
      </c>
      <c r="AN6" s="50" t="e">
        <f aca="true" t="shared" si="7" ref="AN6:AN35">IF(AM6="","",RANK(AM6,AM$1:AM$65536,0)+(COUNT(AM$1:AM$65536)+1-RANK(AM6,AM$1:AM$65536,0)-RANK(AM6,AM$1:AM$65536,1))/2)</f>
        <v>#REF!</v>
      </c>
      <c r="AO6" s="62"/>
      <c r="AP6" s="17" t="e">
        <f>IF(ISNA(MATCH(CONCATENATE(AP$4,$A6),#REF!,0)),"",INDEX(#REF!,MATCH(CONCATENATE(AP$4,$A6),#REF!,0),1))</f>
        <v>#REF!</v>
      </c>
      <c r="AQ6" s="52"/>
      <c r="AR6" s="4" t="e">
        <f>IF(AP6="","",'2. závod'!AR6)</f>
        <v>#REF!</v>
      </c>
      <c r="AS6" s="50" t="e">
        <f aca="true" t="shared" si="8" ref="AS6:AS35">IF(AR6="","",RANK(AR6,AR$1:AR$65536,0)+(COUNT(AR$1:AR$65536)+1-RANK(AR6,AR$1:AR$65536,0)-RANK(AR6,AR$1:AR$65536,1))/2)</f>
        <v>#REF!</v>
      </c>
      <c r="AT6" s="62"/>
      <c r="AU6" s="17" t="e">
        <f>IF(ISNA(MATCH(CONCATENATE(AU$4,$A6),#REF!,0)),"",INDEX(#REF!,MATCH(CONCATENATE(AU$4,$A6),#REF!,0),1))</f>
        <v>#REF!</v>
      </c>
      <c r="AV6" s="52"/>
      <c r="AW6" s="4" t="e">
        <f>IF(AU6="","",'2. závod'!AW6)</f>
        <v>#REF!</v>
      </c>
      <c r="AX6" s="50" t="e">
        <f aca="true" t="shared" si="9" ref="AX6:AX35">IF(AW6="","",RANK(AW6,AW$1:AW$65536,0)+(COUNT(AW$1:AW$65536)+1-RANK(AW6,AW$1:AW$65536,0)-RANK(AW6,AW$1:AW$65536,1))/2)</f>
        <v>#REF!</v>
      </c>
      <c r="AY6" s="62"/>
      <c r="AZ6" s="17" t="e">
        <f>IF(ISNA(MATCH(CONCATENATE(AZ$4,$A6),#REF!,0)),"",INDEX(#REF!,MATCH(CONCATENATE(AZ$4,$A6),#REF!,0),1))</f>
        <v>#REF!</v>
      </c>
      <c r="BA6" s="52"/>
      <c r="BB6" s="4" t="e">
        <f>IF(AZ6="","",'2. závod'!BB6)</f>
        <v>#REF!</v>
      </c>
      <c r="BC6" s="50" t="e">
        <f aca="true" t="shared" si="10" ref="BC6:BC35">IF(BB6="","",RANK(BB6,BB$1:BB$65536,0)+(COUNT(BB$1:BB$65536)+1-RANK(BB6,BB$1:BB$65536,0)-RANK(BB6,BB$1:BB$65536,1))/2)</f>
        <v>#REF!</v>
      </c>
      <c r="BD6" s="62"/>
      <c r="BE6" s="17" t="e">
        <f>IF(ISNA(MATCH(CONCATENATE(BE$4,$A6),#REF!,0)),"",INDEX(#REF!,MATCH(CONCATENATE(BE$4,$A6),#REF!,0),1))</f>
        <v>#REF!</v>
      </c>
      <c r="BF6" s="52"/>
      <c r="BG6" s="4" t="e">
        <f>IF(BE6="","",'2. závod'!BG6)</f>
        <v>#REF!</v>
      </c>
      <c r="BH6" s="50" t="e">
        <f aca="true" t="shared" si="11" ref="BH6:BH35">IF(BG6="","",RANK(BG6,BG$1:BG$65536,0)+(COUNT(BG$1:BG$65536)+1-RANK(BG6,BG$1:BG$65536,0)-RANK(BG6,BG$1:BG$65536,1))/2)</f>
        <v>#REF!</v>
      </c>
      <c r="BI6" s="62"/>
      <c r="BJ6" s="17" t="e">
        <f>IF(ISNA(MATCH(CONCATENATE(BJ$4,$A6),#REF!,0)),"",INDEX(#REF!,MATCH(CONCATENATE(BJ$4,$A6),#REF!,0),1))</f>
        <v>#REF!</v>
      </c>
      <c r="BK6" s="52"/>
      <c r="BL6" s="4" t="e">
        <f>IF(BJ6="","",'2. závod'!BL6)</f>
        <v>#REF!</v>
      </c>
      <c r="BM6" s="50" t="e">
        <f aca="true" t="shared" si="12" ref="BM6:BM35">IF(BL6="","",RANK(BL6,BL$1:BL$65536,0)+(COUNT(BL$1:BL$65536)+1-RANK(BL6,BL$1:BL$65536,0)-RANK(BL6,BL$1:BL$65536,1))/2)</f>
        <v>#REF!</v>
      </c>
      <c r="BN6" s="62"/>
      <c r="BO6" s="17" t="e">
        <f>IF(ISNA(MATCH(CONCATENATE(BO$4,$A6),#REF!,0)),"",INDEX(#REF!,MATCH(CONCATENATE(BO$4,$A6),#REF!,0),1))</f>
        <v>#REF!</v>
      </c>
      <c r="BP6" s="52"/>
      <c r="BQ6" s="4" t="e">
        <f>IF(BO6="","",'2. závod'!BQ6)</f>
        <v>#REF!</v>
      </c>
      <c r="BR6" s="50" t="e">
        <f aca="true" t="shared" si="13" ref="BR6:BR35">IF(BQ6="","",RANK(BQ6,BQ$1:BQ$65536,0)+(COUNT(BQ$1:BQ$65536)+1-RANK(BQ6,BQ$1:BQ$65536,0)-RANK(BQ6,BQ$1:BQ$65536,1))/2)</f>
        <v>#REF!</v>
      </c>
      <c r="BS6" s="62"/>
      <c r="BT6" s="17" t="e">
        <f>IF(ISNA(MATCH(CONCATENATE(BT$4,$A6),#REF!,0)),"",INDEX(#REF!,MATCH(CONCATENATE(BT$4,$A6),#REF!,0),1))</f>
        <v>#REF!</v>
      </c>
      <c r="BU6" s="52"/>
      <c r="BV6" s="4" t="e">
        <f>IF(BT6="","",'2. závod'!BV6)</f>
        <v>#REF!</v>
      </c>
      <c r="BW6" s="50" t="e">
        <f aca="true" t="shared" si="14" ref="BW6:BW35">IF(BV6="","",RANK(BV6,BV$1:BV$65536,0)+(COUNT(BV$1:BV$65536)+1-RANK(BV6,BV$1:BV$65536,0)-RANK(BV6,BV$1:BV$65536,1))/2)</f>
        <v>#REF!</v>
      </c>
      <c r="BX6" s="62"/>
    </row>
    <row r="7" spans="1:76" s="10" customFormat="1" ht="34.5" customHeight="1">
      <c r="A7" s="5">
        <v>2</v>
      </c>
      <c r="B7" s="17" t="e">
        <f>IF(ISNA(MATCH(CONCATENATE(B$4,$A7),#REF!,0)),"",INDEX(#REF!,MATCH(CONCATENATE(B$4,$A7),#REF!,0),1))</f>
        <v>#REF!</v>
      </c>
      <c r="C7" s="52"/>
      <c r="D7" s="4" t="e">
        <f>IF(B7="","",'2. závod'!D7)</f>
        <v>#REF!</v>
      </c>
      <c r="E7" s="50" t="e">
        <f t="shared" si="0"/>
        <v>#REF!</v>
      </c>
      <c r="F7" s="63"/>
      <c r="G7" s="17" t="e">
        <f>IF(ISNA(MATCH(CONCATENATE(G$4,$A7),#REF!,0)),"",INDEX(#REF!,MATCH(CONCATENATE(G$4,$A7),#REF!,0),1))</f>
        <v>#REF!</v>
      </c>
      <c r="H7" s="52"/>
      <c r="I7" s="4" t="e">
        <f>IF(G7="","",'2. závod'!I7)</f>
        <v>#REF!</v>
      </c>
      <c r="J7" s="50" t="e">
        <f t="shared" si="1"/>
        <v>#REF!</v>
      </c>
      <c r="K7" s="63"/>
      <c r="L7" s="17" t="e">
        <f>IF(ISNA(MATCH(CONCATENATE(L$4,$A7),#REF!,0)),"",INDEX(#REF!,MATCH(CONCATENATE(L$4,$A7),#REF!,0),1))</f>
        <v>#REF!</v>
      </c>
      <c r="M7" s="52"/>
      <c r="N7" s="4" t="e">
        <f>IF(L7="","",'2. závod'!N7)</f>
        <v>#REF!</v>
      </c>
      <c r="O7" s="50" t="e">
        <f t="shared" si="2"/>
        <v>#REF!</v>
      </c>
      <c r="P7" s="63"/>
      <c r="Q7" s="17" t="e">
        <f>IF(ISNA(MATCH(CONCATENATE(Q$4,$A7),#REF!,0)),"",INDEX(#REF!,MATCH(CONCATENATE(Q$4,$A7),#REF!,0),1))</f>
        <v>#REF!</v>
      </c>
      <c r="R7" s="52"/>
      <c r="S7" s="4" t="e">
        <f>IF(Q7="","",'2. závod'!S7)</f>
        <v>#REF!</v>
      </c>
      <c r="T7" s="50" t="e">
        <f t="shared" si="3"/>
        <v>#REF!</v>
      </c>
      <c r="U7" s="63"/>
      <c r="V7" s="17" t="e">
        <f>IF(ISNA(MATCH(CONCATENATE(V$4,$A7),#REF!,0)),"",INDEX(#REF!,MATCH(CONCATENATE(V$4,$A7),#REF!,0),1))</f>
        <v>#REF!</v>
      </c>
      <c r="W7" s="52"/>
      <c r="X7" s="4" t="e">
        <f>IF(V7="","",'2. závod'!X7)</f>
        <v>#REF!</v>
      </c>
      <c r="Y7" s="50" t="e">
        <f t="shared" si="4"/>
        <v>#REF!</v>
      </c>
      <c r="Z7" s="63"/>
      <c r="AA7" s="17" t="e">
        <f>IF(ISNA(MATCH(CONCATENATE(AA$4,$A7),#REF!,0)),"",INDEX(#REF!,MATCH(CONCATENATE(AA$4,$A7),#REF!,0),1))</f>
        <v>#REF!</v>
      </c>
      <c r="AB7" s="52"/>
      <c r="AC7" s="4" t="e">
        <f>IF(AA7="","",'2. závod'!AC7)</f>
        <v>#REF!</v>
      </c>
      <c r="AD7" s="50" t="e">
        <f t="shared" si="5"/>
        <v>#REF!</v>
      </c>
      <c r="AE7" s="63"/>
      <c r="AF7" s="17" t="e">
        <f>IF(ISNA(MATCH(CONCATENATE(AF$4,$A7),#REF!,0)),"",INDEX(#REF!,MATCH(CONCATENATE(AF$4,$A7),#REF!,0),1))</f>
        <v>#REF!</v>
      </c>
      <c r="AG7" s="52"/>
      <c r="AH7" s="4" t="e">
        <f>IF(AF7="","",'2. závod'!AH7)</f>
        <v>#REF!</v>
      </c>
      <c r="AI7" s="50" t="e">
        <f t="shared" si="6"/>
        <v>#REF!</v>
      </c>
      <c r="AJ7" s="63"/>
      <c r="AK7" s="17" t="e">
        <f>IF(ISNA(MATCH(CONCATENATE(AK$4,$A7),#REF!,0)),"",INDEX(#REF!,MATCH(CONCATENATE(AK$4,$A7),#REF!,0),1))</f>
        <v>#REF!</v>
      </c>
      <c r="AL7" s="52"/>
      <c r="AM7" s="4" t="e">
        <f>IF(AK7="","",'2. závod'!AM7)</f>
        <v>#REF!</v>
      </c>
      <c r="AN7" s="50" t="e">
        <f t="shared" si="7"/>
        <v>#REF!</v>
      </c>
      <c r="AO7" s="63"/>
      <c r="AP7" s="17" t="e">
        <f>IF(ISNA(MATCH(CONCATENATE(AP$4,$A7),#REF!,0)),"",INDEX(#REF!,MATCH(CONCATENATE(AP$4,$A7),#REF!,0),1))</f>
        <v>#REF!</v>
      </c>
      <c r="AQ7" s="52"/>
      <c r="AR7" s="4" t="e">
        <f>IF(AP7="","",'2. závod'!AR7)</f>
        <v>#REF!</v>
      </c>
      <c r="AS7" s="50" t="e">
        <f t="shared" si="8"/>
        <v>#REF!</v>
      </c>
      <c r="AT7" s="63"/>
      <c r="AU7" s="17" t="e">
        <f>IF(ISNA(MATCH(CONCATENATE(AU$4,$A7),#REF!,0)),"",INDEX(#REF!,MATCH(CONCATENATE(AU$4,$A7),#REF!,0),1))</f>
        <v>#REF!</v>
      </c>
      <c r="AV7" s="52"/>
      <c r="AW7" s="4" t="e">
        <f>IF(AU7="","",'2. závod'!AW7)</f>
        <v>#REF!</v>
      </c>
      <c r="AX7" s="50" t="e">
        <f t="shared" si="9"/>
        <v>#REF!</v>
      </c>
      <c r="AY7" s="63"/>
      <c r="AZ7" s="17" t="e">
        <f>IF(ISNA(MATCH(CONCATENATE(AZ$4,$A7),#REF!,0)),"",INDEX(#REF!,MATCH(CONCATENATE(AZ$4,$A7),#REF!,0),1))</f>
        <v>#REF!</v>
      </c>
      <c r="BA7" s="52"/>
      <c r="BB7" s="4" t="e">
        <f>IF(AZ7="","",'2. závod'!BB7)</f>
        <v>#REF!</v>
      </c>
      <c r="BC7" s="50" t="e">
        <f t="shared" si="10"/>
        <v>#REF!</v>
      </c>
      <c r="BD7" s="63"/>
      <c r="BE7" s="17" t="e">
        <f>IF(ISNA(MATCH(CONCATENATE(BE$4,$A7),#REF!,0)),"",INDEX(#REF!,MATCH(CONCATENATE(BE$4,$A7),#REF!,0),1))</f>
        <v>#REF!</v>
      </c>
      <c r="BF7" s="52"/>
      <c r="BG7" s="4" t="e">
        <f>IF(BE7="","",'2. závod'!BG7)</f>
        <v>#REF!</v>
      </c>
      <c r="BH7" s="50" t="e">
        <f t="shared" si="11"/>
        <v>#REF!</v>
      </c>
      <c r="BI7" s="63"/>
      <c r="BJ7" s="17" t="e">
        <f>IF(ISNA(MATCH(CONCATENATE(BJ$4,$A7),#REF!,0)),"",INDEX(#REF!,MATCH(CONCATENATE(BJ$4,$A7),#REF!,0),1))</f>
        <v>#REF!</v>
      </c>
      <c r="BK7" s="52"/>
      <c r="BL7" s="4" t="e">
        <f>IF(BJ7="","",'2. závod'!BL7)</f>
        <v>#REF!</v>
      </c>
      <c r="BM7" s="50" t="e">
        <f t="shared" si="12"/>
        <v>#REF!</v>
      </c>
      <c r="BN7" s="63"/>
      <c r="BO7" s="17" t="e">
        <f>IF(ISNA(MATCH(CONCATENATE(BO$4,$A7),#REF!,0)),"",INDEX(#REF!,MATCH(CONCATENATE(BO$4,$A7),#REF!,0),1))</f>
        <v>#REF!</v>
      </c>
      <c r="BP7" s="52"/>
      <c r="BQ7" s="4" t="e">
        <f>IF(BO7="","",'2. závod'!BQ7)</f>
        <v>#REF!</v>
      </c>
      <c r="BR7" s="50" t="e">
        <f t="shared" si="13"/>
        <v>#REF!</v>
      </c>
      <c r="BS7" s="63"/>
      <c r="BT7" s="17" t="e">
        <f>IF(ISNA(MATCH(CONCATENATE(BT$4,$A7),#REF!,0)),"",INDEX(#REF!,MATCH(CONCATENATE(BT$4,$A7),#REF!,0),1))</f>
        <v>#REF!</v>
      </c>
      <c r="BU7" s="52"/>
      <c r="BV7" s="4" t="e">
        <f>IF(BT7="","",'2. závod'!BV7)</f>
        <v>#REF!</v>
      </c>
      <c r="BW7" s="50" t="e">
        <f t="shared" si="14"/>
        <v>#REF!</v>
      </c>
      <c r="BX7" s="63"/>
    </row>
    <row r="8" spans="1:76" s="10" customFormat="1" ht="34.5" customHeight="1">
      <c r="A8" s="5">
        <v>3</v>
      </c>
      <c r="B8" s="17" t="e">
        <f>IF(ISNA(MATCH(CONCATENATE(B$4,$A8),#REF!,0)),"",INDEX(#REF!,MATCH(CONCATENATE(B$4,$A8),#REF!,0),1))</f>
        <v>#REF!</v>
      </c>
      <c r="C8" s="52"/>
      <c r="D8" s="4" t="e">
        <f>IF(B8="","",'2. závod'!D8)</f>
        <v>#REF!</v>
      </c>
      <c r="E8" s="50" t="e">
        <f t="shared" si="0"/>
        <v>#REF!</v>
      </c>
      <c r="F8" s="63"/>
      <c r="G8" s="17" t="e">
        <f>IF(ISNA(MATCH(CONCATENATE(G$4,$A8),#REF!,0)),"",INDEX(#REF!,MATCH(CONCATENATE(G$4,$A8),#REF!,0),1))</f>
        <v>#REF!</v>
      </c>
      <c r="H8" s="52"/>
      <c r="I8" s="4" t="e">
        <f>IF(G8="","",'2. závod'!I8)</f>
        <v>#REF!</v>
      </c>
      <c r="J8" s="50" t="e">
        <f t="shared" si="1"/>
        <v>#REF!</v>
      </c>
      <c r="K8" s="63"/>
      <c r="L8" s="17" t="e">
        <f>IF(ISNA(MATCH(CONCATENATE(L$4,$A8),#REF!,0)),"",INDEX(#REF!,MATCH(CONCATENATE(L$4,$A8),#REF!,0),1))</f>
        <v>#REF!</v>
      </c>
      <c r="M8" s="52"/>
      <c r="N8" s="4" t="e">
        <f>IF(L8="","",'2. závod'!N8)</f>
        <v>#REF!</v>
      </c>
      <c r="O8" s="50" t="e">
        <f t="shared" si="2"/>
        <v>#REF!</v>
      </c>
      <c r="P8" s="63"/>
      <c r="Q8" s="17" t="e">
        <f>IF(ISNA(MATCH(CONCATENATE(Q$4,$A8),#REF!,0)),"",INDEX(#REF!,MATCH(CONCATENATE(Q$4,$A8),#REF!,0),1))</f>
        <v>#REF!</v>
      </c>
      <c r="R8" s="52"/>
      <c r="S8" s="4" t="e">
        <f>IF(Q8="","",'2. závod'!S8)</f>
        <v>#REF!</v>
      </c>
      <c r="T8" s="50" t="e">
        <f t="shared" si="3"/>
        <v>#REF!</v>
      </c>
      <c r="U8" s="63"/>
      <c r="V8" s="17" t="e">
        <f>IF(ISNA(MATCH(CONCATENATE(V$4,$A8),#REF!,0)),"",INDEX(#REF!,MATCH(CONCATENATE(V$4,$A8),#REF!,0),1))</f>
        <v>#REF!</v>
      </c>
      <c r="W8" s="52"/>
      <c r="X8" s="4" t="e">
        <f>IF(V8="","",'2. závod'!X8)</f>
        <v>#REF!</v>
      </c>
      <c r="Y8" s="50" t="e">
        <f t="shared" si="4"/>
        <v>#REF!</v>
      </c>
      <c r="Z8" s="63"/>
      <c r="AA8" s="17" t="e">
        <f>IF(ISNA(MATCH(CONCATENATE(AA$4,$A8),#REF!,0)),"",INDEX(#REF!,MATCH(CONCATENATE(AA$4,$A8),#REF!,0),1))</f>
        <v>#REF!</v>
      </c>
      <c r="AB8" s="52"/>
      <c r="AC8" s="4" t="e">
        <f>IF(AA8="","",'2. závod'!AC8)</f>
        <v>#REF!</v>
      </c>
      <c r="AD8" s="50" t="e">
        <f t="shared" si="5"/>
        <v>#REF!</v>
      </c>
      <c r="AE8" s="63"/>
      <c r="AF8" s="17" t="e">
        <f>IF(ISNA(MATCH(CONCATENATE(AF$4,$A8),#REF!,0)),"",INDEX(#REF!,MATCH(CONCATENATE(AF$4,$A8),#REF!,0),1))</f>
        <v>#REF!</v>
      </c>
      <c r="AG8" s="52"/>
      <c r="AH8" s="4" t="e">
        <f>IF(AF8="","",'2. závod'!AH8)</f>
        <v>#REF!</v>
      </c>
      <c r="AI8" s="50" t="e">
        <f t="shared" si="6"/>
        <v>#REF!</v>
      </c>
      <c r="AJ8" s="63"/>
      <c r="AK8" s="17" t="e">
        <f>IF(ISNA(MATCH(CONCATENATE(AK$4,$A8),#REF!,0)),"",INDEX(#REF!,MATCH(CONCATENATE(AK$4,$A8),#REF!,0),1))</f>
        <v>#REF!</v>
      </c>
      <c r="AL8" s="52"/>
      <c r="AM8" s="4" t="e">
        <f>IF(AK8="","",'2. závod'!AM8)</f>
        <v>#REF!</v>
      </c>
      <c r="AN8" s="50" t="e">
        <f t="shared" si="7"/>
        <v>#REF!</v>
      </c>
      <c r="AO8" s="63"/>
      <c r="AP8" s="17" t="e">
        <f>IF(ISNA(MATCH(CONCATENATE(AP$4,$A8),#REF!,0)),"",INDEX(#REF!,MATCH(CONCATENATE(AP$4,$A8),#REF!,0),1))</f>
        <v>#REF!</v>
      </c>
      <c r="AQ8" s="52"/>
      <c r="AR8" s="4" t="e">
        <f>IF(AP8="","",'2. závod'!AR8)</f>
        <v>#REF!</v>
      </c>
      <c r="AS8" s="50" t="e">
        <f t="shared" si="8"/>
        <v>#REF!</v>
      </c>
      <c r="AT8" s="63"/>
      <c r="AU8" s="17" t="e">
        <f>IF(ISNA(MATCH(CONCATENATE(AU$4,$A8),#REF!,0)),"",INDEX(#REF!,MATCH(CONCATENATE(AU$4,$A8),#REF!,0),1))</f>
        <v>#REF!</v>
      </c>
      <c r="AV8" s="52"/>
      <c r="AW8" s="4" t="e">
        <f>IF(AU8="","",'2. závod'!AW8)</f>
        <v>#REF!</v>
      </c>
      <c r="AX8" s="50" t="e">
        <f t="shared" si="9"/>
        <v>#REF!</v>
      </c>
      <c r="AY8" s="63"/>
      <c r="AZ8" s="17" t="e">
        <f>IF(ISNA(MATCH(CONCATENATE(AZ$4,$A8),#REF!,0)),"",INDEX(#REF!,MATCH(CONCATENATE(AZ$4,$A8),#REF!,0),1))</f>
        <v>#REF!</v>
      </c>
      <c r="BA8" s="52"/>
      <c r="BB8" s="4" t="e">
        <f>IF(AZ8="","",'2. závod'!BB8)</f>
        <v>#REF!</v>
      </c>
      <c r="BC8" s="50" t="e">
        <f t="shared" si="10"/>
        <v>#REF!</v>
      </c>
      <c r="BD8" s="63"/>
      <c r="BE8" s="17" t="e">
        <f>IF(ISNA(MATCH(CONCATENATE(BE$4,$A8),#REF!,0)),"",INDEX(#REF!,MATCH(CONCATENATE(BE$4,$A8),#REF!,0),1))</f>
        <v>#REF!</v>
      </c>
      <c r="BF8" s="52"/>
      <c r="BG8" s="4" t="e">
        <f>IF(BE8="","",'2. závod'!BG8)</f>
        <v>#REF!</v>
      </c>
      <c r="BH8" s="50" t="e">
        <f t="shared" si="11"/>
        <v>#REF!</v>
      </c>
      <c r="BI8" s="63"/>
      <c r="BJ8" s="17" t="e">
        <f>IF(ISNA(MATCH(CONCATENATE(BJ$4,$A8),#REF!,0)),"",INDEX(#REF!,MATCH(CONCATENATE(BJ$4,$A8),#REF!,0),1))</f>
        <v>#REF!</v>
      </c>
      <c r="BK8" s="52"/>
      <c r="BL8" s="4" t="e">
        <f>IF(BJ8="","",'2. závod'!BL8)</f>
        <v>#REF!</v>
      </c>
      <c r="BM8" s="50" t="e">
        <f t="shared" si="12"/>
        <v>#REF!</v>
      </c>
      <c r="BN8" s="63"/>
      <c r="BO8" s="17" t="e">
        <f>IF(ISNA(MATCH(CONCATENATE(BO$4,$A8),#REF!,0)),"",INDEX(#REF!,MATCH(CONCATENATE(BO$4,$A8),#REF!,0),1))</f>
        <v>#REF!</v>
      </c>
      <c r="BP8" s="52"/>
      <c r="BQ8" s="4" t="e">
        <f>IF(BO8="","",'2. závod'!BQ8)</f>
        <v>#REF!</v>
      </c>
      <c r="BR8" s="50" t="e">
        <f t="shared" si="13"/>
        <v>#REF!</v>
      </c>
      <c r="BS8" s="63"/>
      <c r="BT8" s="17" t="e">
        <f>IF(ISNA(MATCH(CONCATENATE(BT$4,$A8),#REF!,0)),"",INDEX(#REF!,MATCH(CONCATENATE(BT$4,$A8),#REF!,0),1))</f>
        <v>#REF!</v>
      </c>
      <c r="BU8" s="52"/>
      <c r="BV8" s="4" t="e">
        <f>IF(BT8="","",'2. závod'!BV8)</f>
        <v>#REF!</v>
      </c>
      <c r="BW8" s="50" t="e">
        <f t="shared" si="14"/>
        <v>#REF!</v>
      </c>
      <c r="BX8" s="63"/>
    </row>
    <row r="9" spans="1:76" s="10" customFormat="1" ht="34.5" customHeight="1">
      <c r="A9" s="5">
        <v>4</v>
      </c>
      <c r="B9" s="17" t="e">
        <f>IF(ISNA(MATCH(CONCATENATE(B$4,$A9),#REF!,0)),"",INDEX(#REF!,MATCH(CONCATENATE(B$4,$A9),#REF!,0),1))</f>
        <v>#REF!</v>
      </c>
      <c r="C9" s="52"/>
      <c r="D9" s="4" t="e">
        <f>IF(B9="","",'2. závod'!D9)</f>
        <v>#REF!</v>
      </c>
      <c r="E9" s="50" t="e">
        <f t="shared" si="0"/>
        <v>#REF!</v>
      </c>
      <c r="F9" s="63"/>
      <c r="G9" s="17" t="e">
        <f>IF(ISNA(MATCH(CONCATENATE(G$4,$A9),#REF!,0)),"",INDEX(#REF!,MATCH(CONCATENATE(G$4,$A9),#REF!,0),1))</f>
        <v>#REF!</v>
      </c>
      <c r="H9" s="52"/>
      <c r="I9" s="4" t="e">
        <f>IF(G9="","",'2. závod'!I9)</f>
        <v>#REF!</v>
      </c>
      <c r="J9" s="50" t="e">
        <f t="shared" si="1"/>
        <v>#REF!</v>
      </c>
      <c r="K9" s="63"/>
      <c r="L9" s="17" t="e">
        <f>IF(ISNA(MATCH(CONCATENATE(L$4,$A9),#REF!,0)),"",INDEX(#REF!,MATCH(CONCATENATE(L$4,$A9),#REF!,0),1))</f>
        <v>#REF!</v>
      </c>
      <c r="M9" s="52"/>
      <c r="N9" s="4" t="e">
        <f>IF(L9="","",'2. závod'!N9)</f>
        <v>#REF!</v>
      </c>
      <c r="O9" s="50" t="e">
        <f t="shared" si="2"/>
        <v>#REF!</v>
      </c>
      <c r="P9" s="63"/>
      <c r="Q9" s="17" t="e">
        <f>IF(ISNA(MATCH(CONCATENATE(Q$4,$A9),#REF!,0)),"",INDEX(#REF!,MATCH(CONCATENATE(Q$4,$A9),#REF!,0),1))</f>
        <v>#REF!</v>
      </c>
      <c r="R9" s="52"/>
      <c r="S9" s="4" t="e">
        <f>IF(Q9="","",'2. závod'!S9)</f>
        <v>#REF!</v>
      </c>
      <c r="T9" s="50" t="e">
        <f t="shared" si="3"/>
        <v>#REF!</v>
      </c>
      <c r="U9" s="63"/>
      <c r="V9" s="17" t="e">
        <f>IF(ISNA(MATCH(CONCATENATE(V$4,$A9),#REF!,0)),"",INDEX(#REF!,MATCH(CONCATENATE(V$4,$A9),#REF!,0),1))</f>
        <v>#REF!</v>
      </c>
      <c r="W9" s="52"/>
      <c r="X9" s="4" t="e">
        <f>IF(V9="","",'2. závod'!X9)</f>
        <v>#REF!</v>
      </c>
      <c r="Y9" s="50" t="e">
        <f t="shared" si="4"/>
        <v>#REF!</v>
      </c>
      <c r="Z9" s="63"/>
      <c r="AA9" s="17" t="e">
        <f>IF(ISNA(MATCH(CONCATENATE(AA$4,$A9),#REF!,0)),"",INDEX(#REF!,MATCH(CONCATENATE(AA$4,$A9),#REF!,0),1))</f>
        <v>#REF!</v>
      </c>
      <c r="AB9" s="52"/>
      <c r="AC9" s="4" t="e">
        <f>IF(AA9="","",'2. závod'!AC9)</f>
        <v>#REF!</v>
      </c>
      <c r="AD9" s="50" t="e">
        <f t="shared" si="5"/>
        <v>#REF!</v>
      </c>
      <c r="AE9" s="63"/>
      <c r="AF9" s="17" t="e">
        <f>IF(ISNA(MATCH(CONCATENATE(AF$4,$A9),#REF!,0)),"",INDEX(#REF!,MATCH(CONCATENATE(AF$4,$A9),#REF!,0),1))</f>
        <v>#REF!</v>
      </c>
      <c r="AG9" s="52"/>
      <c r="AH9" s="4" t="e">
        <f>IF(AF9="","",'2. závod'!AH9)</f>
        <v>#REF!</v>
      </c>
      <c r="AI9" s="50" t="e">
        <f t="shared" si="6"/>
        <v>#REF!</v>
      </c>
      <c r="AJ9" s="63"/>
      <c r="AK9" s="17" t="e">
        <f>IF(ISNA(MATCH(CONCATENATE(AK$4,$A9),#REF!,0)),"",INDEX(#REF!,MATCH(CONCATENATE(AK$4,$A9),#REF!,0),1))</f>
        <v>#REF!</v>
      </c>
      <c r="AL9" s="52"/>
      <c r="AM9" s="4" t="e">
        <f>IF(AK9="","",'2. závod'!AM9)</f>
        <v>#REF!</v>
      </c>
      <c r="AN9" s="50" t="e">
        <f t="shared" si="7"/>
        <v>#REF!</v>
      </c>
      <c r="AO9" s="63"/>
      <c r="AP9" s="17" t="e">
        <f>IF(ISNA(MATCH(CONCATENATE(AP$4,$A9),#REF!,0)),"",INDEX(#REF!,MATCH(CONCATENATE(AP$4,$A9),#REF!,0),1))</f>
        <v>#REF!</v>
      </c>
      <c r="AQ9" s="52"/>
      <c r="AR9" s="4" t="e">
        <f>IF(AP9="","",'2. závod'!AR9)</f>
        <v>#REF!</v>
      </c>
      <c r="AS9" s="50" t="e">
        <f t="shared" si="8"/>
        <v>#REF!</v>
      </c>
      <c r="AT9" s="63"/>
      <c r="AU9" s="17" t="e">
        <f>IF(ISNA(MATCH(CONCATENATE(AU$4,$A9),#REF!,0)),"",INDEX(#REF!,MATCH(CONCATENATE(AU$4,$A9),#REF!,0),1))</f>
        <v>#REF!</v>
      </c>
      <c r="AV9" s="52"/>
      <c r="AW9" s="4" t="e">
        <f>IF(AU9="","",'2. závod'!AW9)</f>
        <v>#REF!</v>
      </c>
      <c r="AX9" s="50" t="e">
        <f t="shared" si="9"/>
        <v>#REF!</v>
      </c>
      <c r="AY9" s="63"/>
      <c r="AZ9" s="17" t="e">
        <f>IF(ISNA(MATCH(CONCATENATE(AZ$4,$A9),#REF!,0)),"",INDEX(#REF!,MATCH(CONCATENATE(AZ$4,$A9),#REF!,0),1))</f>
        <v>#REF!</v>
      </c>
      <c r="BA9" s="52"/>
      <c r="BB9" s="4" t="e">
        <f>IF(AZ9="","",'2. závod'!BB9)</f>
        <v>#REF!</v>
      </c>
      <c r="BC9" s="50" t="e">
        <f t="shared" si="10"/>
        <v>#REF!</v>
      </c>
      <c r="BD9" s="63"/>
      <c r="BE9" s="17" t="e">
        <f>IF(ISNA(MATCH(CONCATENATE(BE$4,$A9),#REF!,0)),"",INDEX(#REF!,MATCH(CONCATENATE(BE$4,$A9),#REF!,0),1))</f>
        <v>#REF!</v>
      </c>
      <c r="BF9" s="52"/>
      <c r="BG9" s="4" t="e">
        <f>IF(BE9="","",'2. závod'!BG9)</f>
        <v>#REF!</v>
      </c>
      <c r="BH9" s="50" t="e">
        <f t="shared" si="11"/>
        <v>#REF!</v>
      </c>
      <c r="BI9" s="63"/>
      <c r="BJ9" s="17" t="e">
        <f>IF(ISNA(MATCH(CONCATENATE(BJ$4,$A9),#REF!,0)),"",INDEX(#REF!,MATCH(CONCATENATE(BJ$4,$A9),#REF!,0),1))</f>
        <v>#REF!</v>
      </c>
      <c r="BK9" s="52"/>
      <c r="BL9" s="4" t="e">
        <f>IF(BJ9="","",'2. závod'!BL9)</f>
        <v>#REF!</v>
      </c>
      <c r="BM9" s="50" t="e">
        <f t="shared" si="12"/>
        <v>#REF!</v>
      </c>
      <c r="BN9" s="63"/>
      <c r="BO9" s="17" t="e">
        <f>IF(ISNA(MATCH(CONCATENATE(BO$4,$A9),#REF!,0)),"",INDEX(#REF!,MATCH(CONCATENATE(BO$4,$A9),#REF!,0),1))</f>
        <v>#REF!</v>
      </c>
      <c r="BP9" s="52"/>
      <c r="BQ9" s="4" t="e">
        <f>IF(BO9="","",'2. závod'!BQ9)</f>
        <v>#REF!</v>
      </c>
      <c r="BR9" s="50" t="e">
        <f t="shared" si="13"/>
        <v>#REF!</v>
      </c>
      <c r="BS9" s="63"/>
      <c r="BT9" s="17" t="e">
        <f>IF(ISNA(MATCH(CONCATENATE(BT$4,$A9),#REF!,0)),"",INDEX(#REF!,MATCH(CONCATENATE(BT$4,$A9),#REF!,0),1))</f>
        <v>#REF!</v>
      </c>
      <c r="BU9" s="52"/>
      <c r="BV9" s="4" t="e">
        <f>IF(BT9="","",'2. závod'!BV9)</f>
        <v>#REF!</v>
      </c>
      <c r="BW9" s="50" t="e">
        <f t="shared" si="14"/>
        <v>#REF!</v>
      </c>
      <c r="BX9" s="63"/>
    </row>
    <row r="10" spans="1:76" s="10" customFormat="1" ht="34.5" customHeight="1">
      <c r="A10" s="5">
        <v>5</v>
      </c>
      <c r="B10" s="17" t="e">
        <f>IF(ISNA(MATCH(CONCATENATE(B$4,$A10),#REF!,0)),"",INDEX(#REF!,MATCH(CONCATENATE(B$4,$A10),#REF!,0),1))</f>
        <v>#REF!</v>
      </c>
      <c r="C10" s="52"/>
      <c r="D10" s="4" t="e">
        <f>IF(B10="","",'2. závod'!D10)</f>
        <v>#REF!</v>
      </c>
      <c r="E10" s="50" t="e">
        <f t="shared" si="0"/>
        <v>#REF!</v>
      </c>
      <c r="F10" s="63"/>
      <c r="G10" s="17" t="e">
        <f>IF(ISNA(MATCH(CONCATENATE(G$4,$A10),#REF!,0)),"",INDEX(#REF!,MATCH(CONCATENATE(G$4,$A10),#REF!,0),1))</f>
        <v>#REF!</v>
      </c>
      <c r="H10" s="52"/>
      <c r="I10" s="4" t="e">
        <f>IF(G10="","",'2. závod'!I10)</f>
        <v>#REF!</v>
      </c>
      <c r="J10" s="50" t="e">
        <f t="shared" si="1"/>
        <v>#REF!</v>
      </c>
      <c r="K10" s="63"/>
      <c r="L10" s="17" t="e">
        <f>IF(ISNA(MATCH(CONCATENATE(L$4,$A10),#REF!,0)),"",INDEX(#REF!,MATCH(CONCATENATE(L$4,$A10),#REF!,0),1))</f>
        <v>#REF!</v>
      </c>
      <c r="M10" s="52"/>
      <c r="N10" s="4" t="e">
        <f>IF(L10="","",'2. závod'!N10)</f>
        <v>#REF!</v>
      </c>
      <c r="O10" s="50" t="e">
        <f t="shared" si="2"/>
        <v>#REF!</v>
      </c>
      <c r="P10" s="63"/>
      <c r="Q10" s="17" t="e">
        <f>IF(ISNA(MATCH(CONCATENATE(Q$4,$A10),#REF!,0)),"",INDEX(#REF!,MATCH(CONCATENATE(Q$4,$A10),#REF!,0),1))</f>
        <v>#REF!</v>
      </c>
      <c r="R10" s="52"/>
      <c r="S10" s="4" t="e">
        <f>IF(Q10="","",'2. závod'!S10)</f>
        <v>#REF!</v>
      </c>
      <c r="T10" s="50" t="e">
        <f t="shared" si="3"/>
        <v>#REF!</v>
      </c>
      <c r="U10" s="63"/>
      <c r="V10" s="17" t="e">
        <f>IF(ISNA(MATCH(CONCATENATE(V$4,$A10),#REF!,0)),"",INDEX(#REF!,MATCH(CONCATENATE(V$4,$A10),#REF!,0),1))</f>
        <v>#REF!</v>
      </c>
      <c r="W10" s="52"/>
      <c r="X10" s="4" t="e">
        <f>IF(V10="","",'2. závod'!X10)</f>
        <v>#REF!</v>
      </c>
      <c r="Y10" s="50" t="e">
        <f t="shared" si="4"/>
        <v>#REF!</v>
      </c>
      <c r="Z10" s="63"/>
      <c r="AA10" s="17" t="e">
        <f>IF(ISNA(MATCH(CONCATENATE(AA$4,$A10),#REF!,0)),"",INDEX(#REF!,MATCH(CONCATENATE(AA$4,$A10),#REF!,0),1))</f>
        <v>#REF!</v>
      </c>
      <c r="AB10" s="52"/>
      <c r="AC10" s="4" t="e">
        <f>IF(AA10="","",'2. závod'!AC10)</f>
        <v>#REF!</v>
      </c>
      <c r="AD10" s="50" t="e">
        <f t="shared" si="5"/>
        <v>#REF!</v>
      </c>
      <c r="AE10" s="63"/>
      <c r="AF10" s="17" t="e">
        <f>IF(ISNA(MATCH(CONCATENATE(AF$4,$A10),#REF!,0)),"",INDEX(#REF!,MATCH(CONCATENATE(AF$4,$A10),#REF!,0),1))</f>
        <v>#REF!</v>
      </c>
      <c r="AG10" s="52"/>
      <c r="AH10" s="4" t="e">
        <f>IF(AF10="","",'2. závod'!AH10)</f>
        <v>#REF!</v>
      </c>
      <c r="AI10" s="50" t="e">
        <f t="shared" si="6"/>
        <v>#REF!</v>
      </c>
      <c r="AJ10" s="63"/>
      <c r="AK10" s="17" t="e">
        <f>IF(ISNA(MATCH(CONCATENATE(AK$4,$A10),#REF!,0)),"",INDEX(#REF!,MATCH(CONCATENATE(AK$4,$A10),#REF!,0),1))</f>
        <v>#REF!</v>
      </c>
      <c r="AL10" s="52"/>
      <c r="AM10" s="4" t="e">
        <f>IF(AK10="","",'2. závod'!AM10)</f>
        <v>#REF!</v>
      </c>
      <c r="AN10" s="50" t="e">
        <f t="shared" si="7"/>
        <v>#REF!</v>
      </c>
      <c r="AO10" s="63"/>
      <c r="AP10" s="17" t="e">
        <f>IF(ISNA(MATCH(CONCATENATE(AP$4,$A10),#REF!,0)),"",INDEX(#REF!,MATCH(CONCATENATE(AP$4,$A10),#REF!,0),1))</f>
        <v>#REF!</v>
      </c>
      <c r="AQ10" s="52"/>
      <c r="AR10" s="4" t="e">
        <f>IF(AP10="","",'2. závod'!AR10)</f>
        <v>#REF!</v>
      </c>
      <c r="AS10" s="50" t="e">
        <f t="shared" si="8"/>
        <v>#REF!</v>
      </c>
      <c r="AT10" s="63"/>
      <c r="AU10" s="17" t="e">
        <f>IF(ISNA(MATCH(CONCATENATE(AU$4,$A10),#REF!,0)),"",INDEX(#REF!,MATCH(CONCATENATE(AU$4,$A10),#REF!,0),1))</f>
        <v>#REF!</v>
      </c>
      <c r="AV10" s="52"/>
      <c r="AW10" s="4" t="e">
        <f>IF(AU10="","",'2. závod'!AW10)</f>
        <v>#REF!</v>
      </c>
      <c r="AX10" s="50" t="e">
        <f t="shared" si="9"/>
        <v>#REF!</v>
      </c>
      <c r="AY10" s="63"/>
      <c r="AZ10" s="17" t="e">
        <f>IF(ISNA(MATCH(CONCATENATE(AZ$4,$A10),#REF!,0)),"",INDEX(#REF!,MATCH(CONCATENATE(AZ$4,$A10),#REF!,0),1))</f>
        <v>#REF!</v>
      </c>
      <c r="BA10" s="52"/>
      <c r="BB10" s="4" t="e">
        <f>IF(AZ10="","",'2. závod'!BB10)</f>
        <v>#REF!</v>
      </c>
      <c r="BC10" s="50" t="e">
        <f t="shared" si="10"/>
        <v>#REF!</v>
      </c>
      <c r="BD10" s="63"/>
      <c r="BE10" s="17" t="e">
        <f>IF(ISNA(MATCH(CONCATENATE(BE$4,$A10),#REF!,0)),"",INDEX(#REF!,MATCH(CONCATENATE(BE$4,$A10),#REF!,0),1))</f>
        <v>#REF!</v>
      </c>
      <c r="BF10" s="52"/>
      <c r="BG10" s="4" t="e">
        <f>IF(BE10="","",'2. závod'!BG10)</f>
        <v>#REF!</v>
      </c>
      <c r="BH10" s="50" t="e">
        <f t="shared" si="11"/>
        <v>#REF!</v>
      </c>
      <c r="BI10" s="63"/>
      <c r="BJ10" s="17" t="e">
        <f>IF(ISNA(MATCH(CONCATENATE(BJ$4,$A10),#REF!,0)),"",INDEX(#REF!,MATCH(CONCATENATE(BJ$4,$A10),#REF!,0),1))</f>
        <v>#REF!</v>
      </c>
      <c r="BK10" s="52"/>
      <c r="BL10" s="4" t="e">
        <f>IF(BJ10="","",'2. závod'!BL10)</f>
        <v>#REF!</v>
      </c>
      <c r="BM10" s="50" t="e">
        <f t="shared" si="12"/>
        <v>#REF!</v>
      </c>
      <c r="BN10" s="63"/>
      <c r="BO10" s="17" t="e">
        <f>IF(ISNA(MATCH(CONCATENATE(BO$4,$A10),#REF!,0)),"",INDEX(#REF!,MATCH(CONCATENATE(BO$4,$A10),#REF!,0),1))</f>
        <v>#REF!</v>
      </c>
      <c r="BP10" s="52"/>
      <c r="BQ10" s="4" t="e">
        <f>IF(BO10="","",'2. závod'!BQ10)</f>
        <v>#REF!</v>
      </c>
      <c r="BR10" s="50" t="e">
        <f t="shared" si="13"/>
        <v>#REF!</v>
      </c>
      <c r="BS10" s="63"/>
      <c r="BT10" s="17" t="e">
        <f>IF(ISNA(MATCH(CONCATENATE(BT$4,$A10),#REF!,0)),"",INDEX(#REF!,MATCH(CONCATENATE(BT$4,$A10),#REF!,0),1))</f>
        <v>#REF!</v>
      </c>
      <c r="BU10" s="52"/>
      <c r="BV10" s="4" t="e">
        <f>IF(BT10="","",'2. závod'!BV10)</f>
        <v>#REF!</v>
      </c>
      <c r="BW10" s="50" t="e">
        <f t="shared" si="14"/>
        <v>#REF!</v>
      </c>
      <c r="BX10" s="63"/>
    </row>
    <row r="11" spans="1:76" s="10" customFormat="1" ht="34.5" customHeight="1">
      <c r="A11" s="5">
        <v>6</v>
      </c>
      <c r="B11" s="17" t="e">
        <f>IF(ISNA(MATCH(CONCATENATE(B$4,$A11),#REF!,0)),"",INDEX(#REF!,MATCH(CONCATENATE(B$4,$A11),#REF!,0),1))</f>
        <v>#REF!</v>
      </c>
      <c r="C11" s="52"/>
      <c r="D11" s="4" t="e">
        <f>IF(B11="","",'2. závod'!D11)</f>
        <v>#REF!</v>
      </c>
      <c r="E11" s="50" t="e">
        <f t="shared" si="0"/>
        <v>#REF!</v>
      </c>
      <c r="F11" s="63"/>
      <c r="G11" s="17" t="e">
        <f>IF(ISNA(MATCH(CONCATENATE(G$4,$A11),#REF!,0)),"",INDEX(#REF!,MATCH(CONCATENATE(G$4,$A11),#REF!,0),1))</f>
        <v>#REF!</v>
      </c>
      <c r="H11" s="52"/>
      <c r="I11" s="4" t="e">
        <f>IF(G11="","",'2. závod'!I11)</f>
        <v>#REF!</v>
      </c>
      <c r="J11" s="50" t="e">
        <f t="shared" si="1"/>
        <v>#REF!</v>
      </c>
      <c r="K11" s="63"/>
      <c r="L11" s="17" t="e">
        <f>IF(ISNA(MATCH(CONCATENATE(L$4,$A11),#REF!,0)),"",INDEX(#REF!,MATCH(CONCATENATE(L$4,$A11),#REF!,0),1))</f>
        <v>#REF!</v>
      </c>
      <c r="M11" s="52"/>
      <c r="N11" s="4" t="e">
        <f>IF(L11="","",'2. závod'!N11)</f>
        <v>#REF!</v>
      </c>
      <c r="O11" s="50" t="e">
        <f t="shared" si="2"/>
        <v>#REF!</v>
      </c>
      <c r="P11" s="63"/>
      <c r="Q11" s="17" t="e">
        <f>IF(ISNA(MATCH(CONCATENATE(Q$4,$A11),#REF!,0)),"",INDEX(#REF!,MATCH(CONCATENATE(Q$4,$A11),#REF!,0),1))</f>
        <v>#REF!</v>
      </c>
      <c r="R11" s="52"/>
      <c r="S11" s="4" t="e">
        <f>IF(Q11="","",'2. závod'!S11)</f>
        <v>#REF!</v>
      </c>
      <c r="T11" s="50" t="e">
        <f t="shared" si="3"/>
        <v>#REF!</v>
      </c>
      <c r="U11" s="63"/>
      <c r="V11" s="17" t="e">
        <f>IF(ISNA(MATCH(CONCATENATE(V$4,$A11),#REF!,0)),"",INDEX(#REF!,MATCH(CONCATENATE(V$4,$A11),#REF!,0),1))</f>
        <v>#REF!</v>
      </c>
      <c r="W11" s="52"/>
      <c r="X11" s="4" t="e">
        <f>IF(V11="","",'2. závod'!X11)</f>
        <v>#REF!</v>
      </c>
      <c r="Y11" s="50" t="e">
        <f t="shared" si="4"/>
        <v>#REF!</v>
      </c>
      <c r="Z11" s="63"/>
      <c r="AA11" s="17" t="e">
        <f>IF(ISNA(MATCH(CONCATENATE(AA$4,$A11),#REF!,0)),"",INDEX(#REF!,MATCH(CONCATENATE(AA$4,$A11),#REF!,0),1))</f>
        <v>#REF!</v>
      </c>
      <c r="AB11" s="52"/>
      <c r="AC11" s="4" t="e">
        <f>IF(AA11="","",'2. závod'!AC11)</f>
        <v>#REF!</v>
      </c>
      <c r="AD11" s="50" t="e">
        <f t="shared" si="5"/>
        <v>#REF!</v>
      </c>
      <c r="AE11" s="63"/>
      <c r="AF11" s="17" t="e">
        <f>IF(ISNA(MATCH(CONCATENATE(AF$4,$A11),#REF!,0)),"",INDEX(#REF!,MATCH(CONCATENATE(AF$4,$A11),#REF!,0),1))</f>
        <v>#REF!</v>
      </c>
      <c r="AG11" s="52"/>
      <c r="AH11" s="4" t="e">
        <f>IF(AF11="","",'2. závod'!AH11)</f>
        <v>#REF!</v>
      </c>
      <c r="AI11" s="50" t="e">
        <f t="shared" si="6"/>
        <v>#REF!</v>
      </c>
      <c r="AJ11" s="63"/>
      <c r="AK11" s="17" t="e">
        <f>IF(ISNA(MATCH(CONCATENATE(AK$4,$A11),#REF!,0)),"",INDEX(#REF!,MATCH(CONCATENATE(AK$4,$A11),#REF!,0),1))</f>
        <v>#REF!</v>
      </c>
      <c r="AL11" s="52"/>
      <c r="AM11" s="4" t="e">
        <f>IF(AK11="","",'2. závod'!AM11)</f>
        <v>#REF!</v>
      </c>
      <c r="AN11" s="50" t="e">
        <f t="shared" si="7"/>
        <v>#REF!</v>
      </c>
      <c r="AO11" s="63"/>
      <c r="AP11" s="17" t="e">
        <f>IF(ISNA(MATCH(CONCATENATE(AP$4,$A11),#REF!,0)),"",INDEX(#REF!,MATCH(CONCATENATE(AP$4,$A11),#REF!,0),1))</f>
        <v>#REF!</v>
      </c>
      <c r="AQ11" s="52"/>
      <c r="AR11" s="4" t="e">
        <f>IF(AP11="","",'2. závod'!AR11)</f>
        <v>#REF!</v>
      </c>
      <c r="AS11" s="50" t="e">
        <f t="shared" si="8"/>
        <v>#REF!</v>
      </c>
      <c r="AT11" s="63"/>
      <c r="AU11" s="17" t="e">
        <f>IF(ISNA(MATCH(CONCATENATE(AU$4,$A11),#REF!,0)),"",INDEX(#REF!,MATCH(CONCATENATE(AU$4,$A11),#REF!,0),1))</f>
        <v>#REF!</v>
      </c>
      <c r="AV11" s="52"/>
      <c r="AW11" s="4" t="e">
        <f>IF(AU11="","",'2. závod'!AW11)</f>
        <v>#REF!</v>
      </c>
      <c r="AX11" s="50" t="e">
        <f t="shared" si="9"/>
        <v>#REF!</v>
      </c>
      <c r="AY11" s="63"/>
      <c r="AZ11" s="17" t="e">
        <f>IF(ISNA(MATCH(CONCATENATE(AZ$4,$A11),#REF!,0)),"",INDEX(#REF!,MATCH(CONCATENATE(AZ$4,$A11),#REF!,0),1))</f>
        <v>#REF!</v>
      </c>
      <c r="BA11" s="52"/>
      <c r="BB11" s="4" t="e">
        <f>IF(AZ11="","",'2. závod'!BB11)</f>
        <v>#REF!</v>
      </c>
      <c r="BC11" s="50" t="e">
        <f t="shared" si="10"/>
        <v>#REF!</v>
      </c>
      <c r="BD11" s="63"/>
      <c r="BE11" s="17" t="e">
        <f>IF(ISNA(MATCH(CONCATENATE(BE$4,$A11),#REF!,0)),"",INDEX(#REF!,MATCH(CONCATENATE(BE$4,$A11),#REF!,0),1))</f>
        <v>#REF!</v>
      </c>
      <c r="BF11" s="52"/>
      <c r="BG11" s="4" t="e">
        <f>IF(BE11="","",'2. závod'!BG11)</f>
        <v>#REF!</v>
      </c>
      <c r="BH11" s="50" t="e">
        <f t="shared" si="11"/>
        <v>#REF!</v>
      </c>
      <c r="BI11" s="63"/>
      <c r="BJ11" s="17" t="e">
        <f>IF(ISNA(MATCH(CONCATENATE(BJ$4,$A11),#REF!,0)),"",INDEX(#REF!,MATCH(CONCATENATE(BJ$4,$A11),#REF!,0),1))</f>
        <v>#REF!</v>
      </c>
      <c r="BK11" s="52"/>
      <c r="BL11" s="4" t="e">
        <f>IF(BJ11="","",'2. závod'!BL11)</f>
        <v>#REF!</v>
      </c>
      <c r="BM11" s="50" t="e">
        <f t="shared" si="12"/>
        <v>#REF!</v>
      </c>
      <c r="BN11" s="63"/>
      <c r="BO11" s="17" t="e">
        <f>IF(ISNA(MATCH(CONCATENATE(BO$4,$A11),#REF!,0)),"",INDEX(#REF!,MATCH(CONCATENATE(BO$4,$A11),#REF!,0),1))</f>
        <v>#REF!</v>
      </c>
      <c r="BP11" s="52"/>
      <c r="BQ11" s="4" t="e">
        <f>IF(BO11="","",'2. závod'!BQ11)</f>
        <v>#REF!</v>
      </c>
      <c r="BR11" s="50" t="e">
        <f t="shared" si="13"/>
        <v>#REF!</v>
      </c>
      <c r="BS11" s="63"/>
      <c r="BT11" s="17" t="e">
        <f>IF(ISNA(MATCH(CONCATENATE(BT$4,$A11),#REF!,0)),"",INDEX(#REF!,MATCH(CONCATENATE(BT$4,$A11),#REF!,0),1))</f>
        <v>#REF!</v>
      </c>
      <c r="BU11" s="52"/>
      <c r="BV11" s="4" t="e">
        <f>IF(BT11="","",'2. závod'!BV11)</f>
        <v>#REF!</v>
      </c>
      <c r="BW11" s="50" t="e">
        <f t="shared" si="14"/>
        <v>#REF!</v>
      </c>
      <c r="BX11" s="63"/>
    </row>
    <row r="12" spans="1:76" s="10" customFormat="1" ht="34.5" customHeight="1">
      <c r="A12" s="5">
        <v>7</v>
      </c>
      <c r="B12" s="17" t="e">
        <f>IF(ISNA(MATCH(CONCATENATE(B$4,$A12),#REF!,0)),"",INDEX(#REF!,MATCH(CONCATENATE(B$4,$A12),#REF!,0),1))</f>
        <v>#REF!</v>
      </c>
      <c r="C12" s="52"/>
      <c r="D12" s="4" t="e">
        <f>IF(B12="","",'2. závod'!D12)</f>
        <v>#REF!</v>
      </c>
      <c r="E12" s="50" t="e">
        <f t="shared" si="0"/>
        <v>#REF!</v>
      </c>
      <c r="F12" s="63"/>
      <c r="G12" s="17" t="e">
        <f>IF(ISNA(MATCH(CONCATENATE(G$4,$A12),#REF!,0)),"",INDEX(#REF!,MATCH(CONCATENATE(G$4,$A12),#REF!,0),1))</f>
        <v>#REF!</v>
      </c>
      <c r="H12" s="52"/>
      <c r="I12" s="4" t="e">
        <f>IF(G12="","",'2. závod'!I12)</f>
        <v>#REF!</v>
      </c>
      <c r="J12" s="50" t="e">
        <f t="shared" si="1"/>
        <v>#REF!</v>
      </c>
      <c r="K12" s="63"/>
      <c r="L12" s="17" t="e">
        <f>IF(ISNA(MATCH(CONCATENATE(L$4,$A12),#REF!,0)),"",INDEX(#REF!,MATCH(CONCATENATE(L$4,$A12),#REF!,0),1))</f>
        <v>#REF!</v>
      </c>
      <c r="M12" s="52"/>
      <c r="N12" s="4" t="e">
        <f>IF(L12="","",'2. závod'!N12)</f>
        <v>#REF!</v>
      </c>
      <c r="O12" s="50" t="e">
        <f t="shared" si="2"/>
        <v>#REF!</v>
      </c>
      <c r="P12" s="63"/>
      <c r="Q12" s="17" t="e">
        <f>IF(ISNA(MATCH(CONCATENATE(Q$4,$A12),#REF!,0)),"",INDEX(#REF!,MATCH(CONCATENATE(Q$4,$A12),#REF!,0),1))</f>
        <v>#REF!</v>
      </c>
      <c r="R12" s="52"/>
      <c r="S12" s="4" t="e">
        <f>IF(Q12="","",'2. závod'!S12)</f>
        <v>#REF!</v>
      </c>
      <c r="T12" s="50" t="e">
        <f t="shared" si="3"/>
        <v>#REF!</v>
      </c>
      <c r="U12" s="63"/>
      <c r="V12" s="17" t="e">
        <f>IF(ISNA(MATCH(CONCATENATE(V$4,$A12),#REF!,0)),"",INDEX(#REF!,MATCH(CONCATENATE(V$4,$A12),#REF!,0),1))</f>
        <v>#REF!</v>
      </c>
      <c r="W12" s="52"/>
      <c r="X12" s="4" t="e">
        <f>IF(V12="","",'2. závod'!X12)</f>
        <v>#REF!</v>
      </c>
      <c r="Y12" s="50" t="e">
        <f t="shared" si="4"/>
        <v>#REF!</v>
      </c>
      <c r="Z12" s="63"/>
      <c r="AA12" s="17" t="e">
        <f>IF(ISNA(MATCH(CONCATENATE(AA$4,$A12),#REF!,0)),"",INDEX(#REF!,MATCH(CONCATENATE(AA$4,$A12),#REF!,0),1))</f>
        <v>#REF!</v>
      </c>
      <c r="AB12" s="52"/>
      <c r="AC12" s="4" t="e">
        <f>IF(AA12="","",'2. závod'!AC12)</f>
        <v>#REF!</v>
      </c>
      <c r="AD12" s="50" t="e">
        <f t="shared" si="5"/>
        <v>#REF!</v>
      </c>
      <c r="AE12" s="63"/>
      <c r="AF12" s="17" t="e">
        <f>IF(ISNA(MATCH(CONCATENATE(AF$4,$A12),#REF!,0)),"",INDEX(#REF!,MATCH(CONCATENATE(AF$4,$A12),#REF!,0),1))</f>
        <v>#REF!</v>
      </c>
      <c r="AG12" s="52"/>
      <c r="AH12" s="4" t="e">
        <f>IF(AF12="","",'2. závod'!AH12)</f>
        <v>#REF!</v>
      </c>
      <c r="AI12" s="50" t="e">
        <f t="shared" si="6"/>
        <v>#REF!</v>
      </c>
      <c r="AJ12" s="63"/>
      <c r="AK12" s="17" t="e">
        <f>IF(ISNA(MATCH(CONCATENATE(AK$4,$A12),#REF!,0)),"",INDEX(#REF!,MATCH(CONCATENATE(AK$4,$A12),#REF!,0),1))</f>
        <v>#REF!</v>
      </c>
      <c r="AL12" s="52"/>
      <c r="AM12" s="4" t="e">
        <f>IF(AK12="","",'2. závod'!AM12)</f>
        <v>#REF!</v>
      </c>
      <c r="AN12" s="50" t="e">
        <f t="shared" si="7"/>
        <v>#REF!</v>
      </c>
      <c r="AO12" s="63"/>
      <c r="AP12" s="17" t="e">
        <f>IF(ISNA(MATCH(CONCATENATE(AP$4,$A12),#REF!,0)),"",INDEX(#REF!,MATCH(CONCATENATE(AP$4,$A12),#REF!,0),1))</f>
        <v>#REF!</v>
      </c>
      <c r="AQ12" s="52"/>
      <c r="AR12" s="4" t="e">
        <f>IF(AP12="","",'2. závod'!AR12)</f>
        <v>#REF!</v>
      </c>
      <c r="AS12" s="50" t="e">
        <f t="shared" si="8"/>
        <v>#REF!</v>
      </c>
      <c r="AT12" s="63"/>
      <c r="AU12" s="17" t="e">
        <f>IF(ISNA(MATCH(CONCATENATE(AU$4,$A12),#REF!,0)),"",INDEX(#REF!,MATCH(CONCATENATE(AU$4,$A12),#REF!,0),1))</f>
        <v>#REF!</v>
      </c>
      <c r="AV12" s="52"/>
      <c r="AW12" s="4" t="e">
        <f>IF(AU12="","",'2. závod'!AW12)</f>
        <v>#REF!</v>
      </c>
      <c r="AX12" s="50" t="e">
        <f t="shared" si="9"/>
        <v>#REF!</v>
      </c>
      <c r="AY12" s="63"/>
      <c r="AZ12" s="17" t="e">
        <f>IF(ISNA(MATCH(CONCATENATE(AZ$4,$A12),#REF!,0)),"",INDEX(#REF!,MATCH(CONCATENATE(AZ$4,$A12),#REF!,0),1))</f>
        <v>#REF!</v>
      </c>
      <c r="BA12" s="52"/>
      <c r="BB12" s="4" t="e">
        <f>IF(AZ12="","",'2. závod'!BB12)</f>
        <v>#REF!</v>
      </c>
      <c r="BC12" s="50" t="e">
        <f t="shared" si="10"/>
        <v>#REF!</v>
      </c>
      <c r="BD12" s="63"/>
      <c r="BE12" s="17" t="e">
        <f>IF(ISNA(MATCH(CONCATENATE(BE$4,$A12),#REF!,0)),"",INDEX(#REF!,MATCH(CONCATENATE(BE$4,$A12),#REF!,0),1))</f>
        <v>#REF!</v>
      </c>
      <c r="BF12" s="52"/>
      <c r="BG12" s="4" t="e">
        <f>IF(BE12="","",'2. závod'!BG12)</f>
        <v>#REF!</v>
      </c>
      <c r="BH12" s="50" t="e">
        <f t="shared" si="11"/>
        <v>#REF!</v>
      </c>
      <c r="BI12" s="63"/>
      <c r="BJ12" s="17" t="e">
        <f>IF(ISNA(MATCH(CONCATENATE(BJ$4,$A12),#REF!,0)),"",INDEX(#REF!,MATCH(CONCATENATE(BJ$4,$A12),#REF!,0),1))</f>
        <v>#REF!</v>
      </c>
      <c r="BK12" s="52"/>
      <c r="BL12" s="4" t="e">
        <f>IF(BJ12="","",'2. závod'!BL12)</f>
        <v>#REF!</v>
      </c>
      <c r="BM12" s="50" t="e">
        <f t="shared" si="12"/>
        <v>#REF!</v>
      </c>
      <c r="BN12" s="63"/>
      <c r="BO12" s="17" t="e">
        <f>IF(ISNA(MATCH(CONCATENATE(BO$4,$A12),#REF!,0)),"",INDEX(#REF!,MATCH(CONCATENATE(BO$4,$A12),#REF!,0),1))</f>
        <v>#REF!</v>
      </c>
      <c r="BP12" s="52"/>
      <c r="BQ12" s="4" t="e">
        <f>IF(BO12="","",'2. závod'!BQ12)</f>
        <v>#REF!</v>
      </c>
      <c r="BR12" s="50" t="e">
        <f t="shared" si="13"/>
        <v>#REF!</v>
      </c>
      <c r="BS12" s="63"/>
      <c r="BT12" s="17" t="e">
        <f>IF(ISNA(MATCH(CONCATENATE(BT$4,$A12),#REF!,0)),"",INDEX(#REF!,MATCH(CONCATENATE(BT$4,$A12),#REF!,0),1))</f>
        <v>#REF!</v>
      </c>
      <c r="BU12" s="52"/>
      <c r="BV12" s="4" t="e">
        <f>IF(BT12="","",'2. závod'!BV12)</f>
        <v>#REF!</v>
      </c>
      <c r="BW12" s="50" t="e">
        <f t="shared" si="14"/>
        <v>#REF!</v>
      </c>
      <c r="BX12" s="63"/>
    </row>
    <row r="13" spans="1:76" s="10" customFormat="1" ht="34.5" customHeight="1">
      <c r="A13" s="5">
        <v>8</v>
      </c>
      <c r="B13" s="17" t="e">
        <f>IF(ISNA(MATCH(CONCATENATE(B$4,$A13),#REF!,0)),"",INDEX(#REF!,MATCH(CONCATENATE(B$4,$A13),#REF!,0),1))</f>
        <v>#REF!</v>
      </c>
      <c r="C13" s="52"/>
      <c r="D13" s="4" t="e">
        <f>IF(B13="","",'2. závod'!D13)</f>
        <v>#REF!</v>
      </c>
      <c r="E13" s="50" t="e">
        <f t="shared" si="0"/>
        <v>#REF!</v>
      </c>
      <c r="F13" s="63"/>
      <c r="G13" s="17" t="e">
        <f>IF(ISNA(MATCH(CONCATENATE(G$4,$A13),#REF!,0)),"",INDEX(#REF!,MATCH(CONCATENATE(G$4,$A13),#REF!,0),1))</f>
        <v>#REF!</v>
      </c>
      <c r="H13" s="52"/>
      <c r="I13" s="4" t="e">
        <f>IF(G13="","",'2. závod'!I13)</f>
        <v>#REF!</v>
      </c>
      <c r="J13" s="50" t="e">
        <f t="shared" si="1"/>
        <v>#REF!</v>
      </c>
      <c r="K13" s="63"/>
      <c r="L13" s="17" t="e">
        <f>IF(ISNA(MATCH(CONCATENATE(L$4,$A13),#REF!,0)),"",INDEX(#REF!,MATCH(CONCATENATE(L$4,$A13),#REF!,0),1))</f>
        <v>#REF!</v>
      </c>
      <c r="M13" s="52"/>
      <c r="N13" s="4" t="e">
        <f>IF(L13="","",'2. závod'!N13)</f>
        <v>#REF!</v>
      </c>
      <c r="O13" s="50" t="e">
        <f t="shared" si="2"/>
        <v>#REF!</v>
      </c>
      <c r="P13" s="63"/>
      <c r="Q13" s="17" t="e">
        <f>IF(ISNA(MATCH(CONCATENATE(Q$4,$A13),#REF!,0)),"",INDEX(#REF!,MATCH(CONCATENATE(Q$4,$A13),#REF!,0),1))</f>
        <v>#REF!</v>
      </c>
      <c r="R13" s="52"/>
      <c r="S13" s="4" t="e">
        <f>IF(Q13="","",'2. závod'!S13)</f>
        <v>#REF!</v>
      </c>
      <c r="T13" s="50" t="e">
        <f t="shared" si="3"/>
        <v>#REF!</v>
      </c>
      <c r="U13" s="63"/>
      <c r="V13" s="17" t="e">
        <f>IF(ISNA(MATCH(CONCATENATE(V$4,$A13),#REF!,0)),"",INDEX(#REF!,MATCH(CONCATENATE(V$4,$A13),#REF!,0),1))</f>
        <v>#REF!</v>
      </c>
      <c r="W13" s="52"/>
      <c r="X13" s="4" t="e">
        <f>IF(V13="","",'2. závod'!X13)</f>
        <v>#REF!</v>
      </c>
      <c r="Y13" s="50" t="e">
        <f t="shared" si="4"/>
        <v>#REF!</v>
      </c>
      <c r="Z13" s="63"/>
      <c r="AA13" s="17" t="e">
        <f>IF(ISNA(MATCH(CONCATENATE(AA$4,$A13),#REF!,0)),"",INDEX(#REF!,MATCH(CONCATENATE(AA$4,$A13),#REF!,0),1))</f>
        <v>#REF!</v>
      </c>
      <c r="AB13" s="52"/>
      <c r="AC13" s="4" t="e">
        <f>IF(AA13="","",'2. závod'!AC13)</f>
        <v>#REF!</v>
      </c>
      <c r="AD13" s="50" t="e">
        <f t="shared" si="5"/>
        <v>#REF!</v>
      </c>
      <c r="AE13" s="63"/>
      <c r="AF13" s="17" t="e">
        <f>IF(ISNA(MATCH(CONCATENATE(AF$4,$A13),#REF!,0)),"",INDEX(#REF!,MATCH(CONCATENATE(AF$4,$A13),#REF!,0),1))</f>
        <v>#REF!</v>
      </c>
      <c r="AG13" s="52"/>
      <c r="AH13" s="4" t="e">
        <f>IF(AF13="","",'2. závod'!AH13)</f>
        <v>#REF!</v>
      </c>
      <c r="AI13" s="50" t="e">
        <f t="shared" si="6"/>
        <v>#REF!</v>
      </c>
      <c r="AJ13" s="63"/>
      <c r="AK13" s="17" t="e">
        <f>IF(ISNA(MATCH(CONCATENATE(AK$4,$A13),#REF!,0)),"",INDEX(#REF!,MATCH(CONCATENATE(AK$4,$A13),#REF!,0),1))</f>
        <v>#REF!</v>
      </c>
      <c r="AL13" s="52"/>
      <c r="AM13" s="4" t="e">
        <f>IF(AK13="","",'2. závod'!AM13)</f>
        <v>#REF!</v>
      </c>
      <c r="AN13" s="50" t="e">
        <f t="shared" si="7"/>
        <v>#REF!</v>
      </c>
      <c r="AO13" s="63"/>
      <c r="AP13" s="17" t="e">
        <f>IF(ISNA(MATCH(CONCATENATE(AP$4,$A13),#REF!,0)),"",INDEX(#REF!,MATCH(CONCATENATE(AP$4,$A13),#REF!,0),1))</f>
        <v>#REF!</v>
      </c>
      <c r="AQ13" s="52"/>
      <c r="AR13" s="4" t="e">
        <f>IF(AP13="","",'2. závod'!AR13)</f>
        <v>#REF!</v>
      </c>
      <c r="AS13" s="50" t="e">
        <f t="shared" si="8"/>
        <v>#REF!</v>
      </c>
      <c r="AT13" s="63"/>
      <c r="AU13" s="17" t="e">
        <f>IF(ISNA(MATCH(CONCATENATE(AU$4,$A13),#REF!,0)),"",INDEX(#REF!,MATCH(CONCATENATE(AU$4,$A13),#REF!,0),1))</f>
        <v>#REF!</v>
      </c>
      <c r="AV13" s="52"/>
      <c r="AW13" s="4" t="e">
        <f>IF(AU13="","",'2. závod'!AW13)</f>
        <v>#REF!</v>
      </c>
      <c r="AX13" s="50" t="e">
        <f t="shared" si="9"/>
        <v>#REF!</v>
      </c>
      <c r="AY13" s="63"/>
      <c r="AZ13" s="17" t="e">
        <f>IF(ISNA(MATCH(CONCATENATE(AZ$4,$A13),#REF!,0)),"",INDEX(#REF!,MATCH(CONCATENATE(AZ$4,$A13),#REF!,0),1))</f>
        <v>#REF!</v>
      </c>
      <c r="BA13" s="52"/>
      <c r="BB13" s="4" t="e">
        <f>IF(AZ13="","",'2. závod'!BB13)</f>
        <v>#REF!</v>
      </c>
      <c r="BC13" s="50" t="e">
        <f t="shared" si="10"/>
        <v>#REF!</v>
      </c>
      <c r="BD13" s="63"/>
      <c r="BE13" s="17" t="e">
        <f>IF(ISNA(MATCH(CONCATENATE(BE$4,$A13),#REF!,0)),"",INDEX(#REF!,MATCH(CONCATENATE(BE$4,$A13),#REF!,0),1))</f>
        <v>#REF!</v>
      </c>
      <c r="BF13" s="52"/>
      <c r="BG13" s="4" t="e">
        <f>IF(BE13="","",'2. závod'!BG13)</f>
        <v>#REF!</v>
      </c>
      <c r="BH13" s="50" t="e">
        <f t="shared" si="11"/>
        <v>#REF!</v>
      </c>
      <c r="BI13" s="63"/>
      <c r="BJ13" s="17" t="e">
        <f>IF(ISNA(MATCH(CONCATENATE(BJ$4,$A13),#REF!,0)),"",INDEX(#REF!,MATCH(CONCATENATE(BJ$4,$A13),#REF!,0),1))</f>
        <v>#REF!</v>
      </c>
      <c r="BK13" s="52"/>
      <c r="BL13" s="4" t="e">
        <f>IF(BJ13="","",'2. závod'!BL13)</f>
        <v>#REF!</v>
      </c>
      <c r="BM13" s="50" t="e">
        <f t="shared" si="12"/>
        <v>#REF!</v>
      </c>
      <c r="BN13" s="63"/>
      <c r="BO13" s="17" t="e">
        <f>IF(ISNA(MATCH(CONCATENATE(BO$4,$A13),#REF!,0)),"",INDEX(#REF!,MATCH(CONCATENATE(BO$4,$A13),#REF!,0),1))</f>
        <v>#REF!</v>
      </c>
      <c r="BP13" s="52"/>
      <c r="BQ13" s="4" t="e">
        <f>IF(BO13="","",'2. závod'!BQ13)</f>
        <v>#REF!</v>
      </c>
      <c r="BR13" s="50" t="e">
        <f t="shared" si="13"/>
        <v>#REF!</v>
      </c>
      <c r="BS13" s="63"/>
      <c r="BT13" s="17" t="e">
        <f>IF(ISNA(MATCH(CONCATENATE(BT$4,$A13),#REF!,0)),"",INDEX(#REF!,MATCH(CONCATENATE(BT$4,$A13),#REF!,0),1))</f>
        <v>#REF!</v>
      </c>
      <c r="BU13" s="52"/>
      <c r="BV13" s="4" t="e">
        <f>IF(BT13="","",'2. závod'!BV13)</f>
        <v>#REF!</v>
      </c>
      <c r="BW13" s="50" t="e">
        <f t="shared" si="14"/>
        <v>#REF!</v>
      </c>
      <c r="BX13" s="63"/>
    </row>
    <row r="14" spans="1:76" s="10" customFormat="1" ht="34.5" customHeight="1">
      <c r="A14" s="5">
        <v>9</v>
      </c>
      <c r="B14" s="17" t="e">
        <f>IF(ISNA(MATCH(CONCATENATE(B$4,$A14),#REF!,0)),"",INDEX(#REF!,MATCH(CONCATENATE(B$4,$A14),#REF!,0),1))</f>
        <v>#REF!</v>
      </c>
      <c r="C14" s="52"/>
      <c r="D14" s="4" t="e">
        <f>IF(B14="","",'2. závod'!D14)</f>
        <v>#REF!</v>
      </c>
      <c r="E14" s="50" t="e">
        <f t="shared" si="0"/>
        <v>#REF!</v>
      </c>
      <c r="F14" s="63"/>
      <c r="G14" s="17" t="e">
        <f>IF(ISNA(MATCH(CONCATENATE(G$4,$A14),#REF!,0)),"",INDEX(#REF!,MATCH(CONCATENATE(G$4,$A14),#REF!,0),1))</f>
        <v>#REF!</v>
      </c>
      <c r="H14" s="52"/>
      <c r="I14" s="4" t="e">
        <f>IF(G14="","",'2. závod'!I14)</f>
        <v>#REF!</v>
      </c>
      <c r="J14" s="50" t="e">
        <f t="shared" si="1"/>
        <v>#REF!</v>
      </c>
      <c r="K14" s="63"/>
      <c r="L14" s="17" t="e">
        <f>IF(ISNA(MATCH(CONCATENATE(L$4,$A14),#REF!,0)),"",INDEX(#REF!,MATCH(CONCATENATE(L$4,$A14),#REF!,0),1))</f>
        <v>#REF!</v>
      </c>
      <c r="M14" s="52"/>
      <c r="N14" s="4" t="e">
        <f>IF(L14="","",'2. závod'!N14)</f>
        <v>#REF!</v>
      </c>
      <c r="O14" s="50" t="e">
        <f t="shared" si="2"/>
        <v>#REF!</v>
      </c>
      <c r="P14" s="63"/>
      <c r="Q14" s="17" t="e">
        <f>IF(ISNA(MATCH(CONCATENATE(Q$4,$A14),#REF!,0)),"",INDEX(#REF!,MATCH(CONCATENATE(Q$4,$A14),#REF!,0),1))</f>
        <v>#REF!</v>
      </c>
      <c r="R14" s="52"/>
      <c r="S14" s="4" t="e">
        <f>IF(Q14="","",'2. závod'!S14)</f>
        <v>#REF!</v>
      </c>
      <c r="T14" s="50" t="e">
        <f t="shared" si="3"/>
        <v>#REF!</v>
      </c>
      <c r="U14" s="63"/>
      <c r="V14" s="17" t="e">
        <f>IF(ISNA(MATCH(CONCATENATE(V$4,$A14),#REF!,0)),"",INDEX(#REF!,MATCH(CONCATENATE(V$4,$A14),#REF!,0),1))</f>
        <v>#REF!</v>
      </c>
      <c r="W14" s="52"/>
      <c r="X14" s="4" t="e">
        <f>IF(V14="","",'2. závod'!X14)</f>
        <v>#REF!</v>
      </c>
      <c r="Y14" s="50" t="e">
        <f t="shared" si="4"/>
        <v>#REF!</v>
      </c>
      <c r="Z14" s="63"/>
      <c r="AA14" s="17" t="e">
        <f>IF(ISNA(MATCH(CONCATENATE(AA$4,$A14),#REF!,0)),"",INDEX(#REF!,MATCH(CONCATENATE(AA$4,$A14),#REF!,0),1))</f>
        <v>#REF!</v>
      </c>
      <c r="AB14" s="52"/>
      <c r="AC14" s="4" t="e">
        <f>IF(AA14="","",'2. závod'!AC14)</f>
        <v>#REF!</v>
      </c>
      <c r="AD14" s="50" t="e">
        <f t="shared" si="5"/>
        <v>#REF!</v>
      </c>
      <c r="AE14" s="63"/>
      <c r="AF14" s="17" t="e">
        <f>IF(ISNA(MATCH(CONCATENATE(AF$4,$A14),#REF!,0)),"",INDEX(#REF!,MATCH(CONCATENATE(AF$4,$A14),#REF!,0),1))</f>
        <v>#REF!</v>
      </c>
      <c r="AG14" s="52"/>
      <c r="AH14" s="4" t="e">
        <f>IF(AF14="","",'2. závod'!AH14)</f>
        <v>#REF!</v>
      </c>
      <c r="AI14" s="50" t="e">
        <f t="shared" si="6"/>
        <v>#REF!</v>
      </c>
      <c r="AJ14" s="63"/>
      <c r="AK14" s="17" t="e">
        <f>IF(ISNA(MATCH(CONCATENATE(AK$4,$A14),#REF!,0)),"",INDEX(#REF!,MATCH(CONCATENATE(AK$4,$A14),#REF!,0),1))</f>
        <v>#REF!</v>
      </c>
      <c r="AL14" s="52"/>
      <c r="AM14" s="4" t="e">
        <f>IF(AK14="","",'2. závod'!AM14)</f>
        <v>#REF!</v>
      </c>
      <c r="AN14" s="50" t="e">
        <f t="shared" si="7"/>
        <v>#REF!</v>
      </c>
      <c r="AO14" s="63"/>
      <c r="AP14" s="17" t="e">
        <f>IF(ISNA(MATCH(CONCATENATE(AP$4,$A14),#REF!,0)),"",INDEX(#REF!,MATCH(CONCATENATE(AP$4,$A14),#REF!,0),1))</f>
        <v>#REF!</v>
      </c>
      <c r="AQ14" s="52"/>
      <c r="AR14" s="4" t="e">
        <f>IF(AP14="","",'2. závod'!AR14)</f>
        <v>#REF!</v>
      </c>
      <c r="AS14" s="50" t="e">
        <f t="shared" si="8"/>
        <v>#REF!</v>
      </c>
      <c r="AT14" s="63"/>
      <c r="AU14" s="17" t="e">
        <f>IF(ISNA(MATCH(CONCATENATE(AU$4,$A14),#REF!,0)),"",INDEX(#REF!,MATCH(CONCATENATE(AU$4,$A14),#REF!,0),1))</f>
        <v>#REF!</v>
      </c>
      <c r="AV14" s="52"/>
      <c r="AW14" s="4" t="e">
        <f>IF(AU14="","",'2. závod'!AW14)</f>
        <v>#REF!</v>
      </c>
      <c r="AX14" s="50" t="e">
        <f t="shared" si="9"/>
        <v>#REF!</v>
      </c>
      <c r="AY14" s="63"/>
      <c r="AZ14" s="17" t="e">
        <f>IF(ISNA(MATCH(CONCATENATE(AZ$4,$A14),#REF!,0)),"",INDEX(#REF!,MATCH(CONCATENATE(AZ$4,$A14),#REF!,0),1))</f>
        <v>#REF!</v>
      </c>
      <c r="BA14" s="52"/>
      <c r="BB14" s="4" t="e">
        <f>IF(AZ14="","",'2. závod'!BB14)</f>
        <v>#REF!</v>
      </c>
      <c r="BC14" s="50" t="e">
        <f t="shared" si="10"/>
        <v>#REF!</v>
      </c>
      <c r="BD14" s="63"/>
      <c r="BE14" s="17" t="e">
        <f>IF(ISNA(MATCH(CONCATENATE(BE$4,$A14),#REF!,0)),"",INDEX(#REF!,MATCH(CONCATENATE(BE$4,$A14),#REF!,0),1))</f>
        <v>#REF!</v>
      </c>
      <c r="BF14" s="52"/>
      <c r="BG14" s="4" t="e">
        <f>IF(BE14="","",'2. závod'!BG14)</f>
        <v>#REF!</v>
      </c>
      <c r="BH14" s="50" t="e">
        <f t="shared" si="11"/>
        <v>#REF!</v>
      </c>
      <c r="BI14" s="63"/>
      <c r="BJ14" s="17" t="e">
        <f>IF(ISNA(MATCH(CONCATENATE(BJ$4,$A14),#REF!,0)),"",INDEX(#REF!,MATCH(CONCATENATE(BJ$4,$A14),#REF!,0),1))</f>
        <v>#REF!</v>
      </c>
      <c r="BK14" s="52"/>
      <c r="BL14" s="4" t="e">
        <f>IF(BJ14="","",'2. závod'!BL14)</f>
        <v>#REF!</v>
      </c>
      <c r="BM14" s="50" t="e">
        <f t="shared" si="12"/>
        <v>#REF!</v>
      </c>
      <c r="BN14" s="63"/>
      <c r="BO14" s="17" t="e">
        <f>IF(ISNA(MATCH(CONCATENATE(BO$4,$A14),#REF!,0)),"",INDEX(#REF!,MATCH(CONCATENATE(BO$4,$A14),#REF!,0),1))</f>
        <v>#REF!</v>
      </c>
      <c r="BP14" s="52"/>
      <c r="BQ14" s="4" t="e">
        <f>IF(BO14="","",'2. závod'!BQ14)</f>
        <v>#REF!</v>
      </c>
      <c r="BR14" s="50" t="e">
        <f t="shared" si="13"/>
        <v>#REF!</v>
      </c>
      <c r="BS14" s="63"/>
      <c r="BT14" s="17" t="e">
        <f>IF(ISNA(MATCH(CONCATENATE(BT$4,$A14),#REF!,0)),"",INDEX(#REF!,MATCH(CONCATENATE(BT$4,$A14),#REF!,0),1))</f>
        <v>#REF!</v>
      </c>
      <c r="BU14" s="52"/>
      <c r="BV14" s="4" t="e">
        <f>IF(BT14="","",'2. závod'!BV14)</f>
        <v>#REF!</v>
      </c>
      <c r="BW14" s="50" t="e">
        <f t="shared" si="14"/>
        <v>#REF!</v>
      </c>
      <c r="BX14" s="63"/>
    </row>
    <row r="15" spans="1:76" s="10" customFormat="1" ht="34.5" customHeight="1">
      <c r="A15" s="5">
        <v>10</v>
      </c>
      <c r="B15" s="17" t="e">
        <f>IF(ISNA(MATCH(CONCATENATE(B$4,$A15),#REF!,0)),"",INDEX(#REF!,MATCH(CONCATENATE(B$4,$A15),#REF!,0),1))</f>
        <v>#REF!</v>
      </c>
      <c r="C15" s="52"/>
      <c r="D15" s="4" t="e">
        <f>IF(B15="","",'2. závod'!D15)</f>
        <v>#REF!</v>
      </c>
      <c r="E15" s="50" t="e">
        <f t="shared" si="0"/>
        <v>#REF!</v>
      </c>
      <c r="F15" s="63"/>
      <c r="G15" s="17" t="e">
        <f>IF(ISNA(MATCH(CONCATENATE(G$4,$A15),#REF!,0)),"",INDEX(#REF!,MATCH(CONCATENATE(G$4,$A15),#REF!,0),1))</f>
        <v>#REF!</v>
      </c>
      <c r="H15" s="52"/>
      <c r="I15" s="4" t="e">
        <f>IF(G15="","",'2. závod'!I15)</f>
        <v>#REF!</v>
      </c>
      <c r="J15" s="50" t="e">
        <f t="shared" si="1"/>
        <v>#REF!</v>
      </c>
      <c r="K15" s="63"/>
      <c r="L15" s="17" t="e">
        <f>IF(ISNA(MATCH(CONCATENATE(L$4,$A15),#REF!,0)),"",INDEX(#REF!,MATCH(CONCATENATE(L$4,$A15),#REF!,0),1))</f>
        <v>#REF!</v>
      </c>
      <c r="M15" s="52"/>
      <c r="N15" s="4" t="e">
        <f>IF(L15="","",'2. závod'!N15)</f>
        <v>#REF!</v>
      </c>
      <c r="O15" s="50" t="e">
        <f t="shared" si="2"/>
        <v>#REF!</v>
      </c>
      <c r="P15" s="63"/>
      <c r="Q15" s="17" t="e">
        <f>IF(ISNA(MATCH(CONCATENATE(Q$4,$A15),#REF!,0)),"",INDEX(#REF!,MATCH(CONCATENATE(Q$4,$A15),#REF!,0),1))</f>
        <v>#REF!</v>
      </c>
      <c r="R15" s="52"/>
      <c r="S15" s="4" t="e">
        <f>IF(Q15="","",'2. závod'!S15)</f>
        <v>#REF!</v>
      </c>
      <c r="T15" s="50" t="e">
        <f t="shared" si="3"/>
        <v>#REF!</v>
      </c>
      <c r="U15" s="63"/>
      <c r="V15" s="17" t="e">
        <f>IF(ISNA(MATCH(CONCATENATE(V$4,$A15),#REF!,0)),"",INDEX(#REF!,MATCH(CONCATENATE(V$4,$A15),#REF!,0),1))</f>
        <v>#REF!</v>
      </c>
      <c r="W15" s="52"/>
      <c r="X15" s="4" t="e">
        <f>IF(V15="","",'2. závod'!X15)</f>
        <v>#REF!</v>
      </c>
      <c r="Y15" s="50" t="e">
        <f t="shared" si="4"/>
        <v>#REF!</v>
      </c>
      <c r="Z15" s="63"/>
      <c r="AA15" s="17" t="e">
        <f>IF(ISNA(MATCH(CONCATENATE(AA$4,$A15),#REF!,0)),"",INDEX(#REF!,MATCH(CONCATENATE(AA$4,$A15),#REF!,0),1))</f>
        <v>#REF!</v>
      </c>
      <c r="AB15" s="52"/>
      <c r="AC15" s="4" t="e">
        <f>IF(AA15="","",'2. závod'!AC15)</f>
        <v>#REF!</v>
      </c>
      <c r="AD15" s="50" t="e">
        <f t="shared" si="5"/>
        <v>#REF!</v>
      </c>
      <c r="AE15" s="63"/>
      <c r="AF15" s="17" t="e">
        <f>IF(ISNA(MATCH(CONCATENATE(AF$4,$A15),#REF!,0)),"",INDEX(#REF!,MATCH(CONCATENATE(AF$4,$A15),#REF!,0),1))</f>
        <v>#REF!</v>
      </c>
      <c r="AG15" s="52"/>
      <c r="AH15" s="4" t="e">
        <f>IF(AF15="","",'2. závod'!AH15)</f>
        <v>#REF!</v>
      </c>
      <c r="AI15" s="50" t="e">
        <f t="shared" si="6"/>
        <v>#REF!</v>
      </c>
      <c r="AJ15" s="63"/>
      <c r="AK15" s="17" t="e">
        <f>IF(ISNA(MATCH(CONCATENATE(AK$4,$A15),#REF!,0)),"",INDEX(#REF!,MATCH(CONCATENATE(AK$4,$A15),#REF!,0),1))</f>
        <v>#REF!</v>
      </c>
      <c r="AL15" s="52"/>
      <c r="AM15" s="4" t="e">
        <f>IF(AK15="","",'2. závod'!AM15)</f>
        <v>#REF!</v>
      </c>
      <c r="AN15" s="50" t="e">
        <f t="shared" si="7"/>
        <v>#REF!</v>
      </c>
      <c r="AO15" s="63"/>
      <c r="AP15" s="17" t="e">
        <f>IF(ISNA(MATCH(CONCATENATE(AP$4,$A15),#REF!,0)),"",INDEX(#REF!,MATCH(CONCATENATE(AP$4,$A15),#REF!,0),1))</f>
        <v>#REF!</v>
      </c>
      <c r="AQ15" s="52"/>
      <c r="AR15" s="4" t="e">
        <f>IF(AP15="","",'2. závod'!AR15)</f>
        <v>#REF!</v>
      </c>
      <c r="AS15" s="50" t="e">
        <f t="shared" si="8"/>
        <v>#REF!</v>
      </c>
      <c r="AT15" s="63"/>
      <c r="AU15" s="17" t="e">
        <f>IF(ISNA(MATCH(CONCATENATE(AU$4,$A15),#REF!,0)),"",INDEX(#REF!,MATCH(CONCATENATE(AU$4,$A15),#REF!,0),1))</f>
        <v>#REF!</v>
      </c>
      <c r="AV15" s="52"/>
      <c r="AW15" s="4" t="e">
        <f>IF(AU15="","",'2. závod'!AW15)</f>
        <v>#REF!</v>
      </c>
      <c r="AX15" s="50" t="e">
        <f t="shared" si="9"/>
        <v>#REF!</v>
      </c>
      <c r="AY15" s="63"/>
      <c r="AZ15" s="17" t="e">
        <f>IF(ISNA(MATCH(CONCATENATE(AZ$4,$A15),#REF!,0)),"",INDEX(#REF!,MATCH(CONCATENATE(AZ$4,$A15),#REF!,0),1))</f>
        <v>#REF!</v>
      </c>
      <c r="BA15" s="52"/>
      <c r="BB15" s="4" t="e">
        <f>IF(AZ15="","",'2. závod'!BB15)</f>
        <v>#REF!</v>
      </c>
      <c r="BC15" s="50" t="e">
        <f t="shared" si="10"/>
        <v>#REF!</v>
      </c>
      <c r="BD15" s="63"/>
      <c r="BE15" s="17" t="e">
        <f>IF(ISNA(MATCH(CONCATENATE(BE$4,$A15),#REF!,0)),"",INDEX(#REF!,MATCH(CONCATENATE(BE$4,$A15),#REF!,0),1))</f>
        <v>#REF!</v>
      </c>
      <c r="BF15" s="52"/>
      <c r="BG15" s="4" t="e">
        <f>IF(BE15="","",'2. závod'!BG15)</f>
        <v>#REF!</v>
      </c>
      <c r="BH15" s="50" t="e">
        <f t="shared" si="11"/>
        <v>#REF!</v>
      </c>
      <c r="BI15" s="63"/>
      <c r="BJ15" s="17" t="e">
        <f>IF(ISNA(MATCH(CONCATENATE(BJ$4,$A15),#REF!,0)),"",INDEX(#REF!,MATCH(CONCATENATE(BJ$4,$A15),#REF!,0),1))</f>
        <v>#REF!</v>
      </c>
      <c r="BK15" s="52"/>
      <c r="BL15" s="4" t="e">
        <f>IF(BJ15="","",'2. závod'!BL15)</f>
        <v>#REF!</v>
      </c>
      <c r="BM15" s="50" t="e">
        <f t="shared" si="12"/>
        <v>#REF!</v>
      </c>
      <c r="BN15" s="63"/>
      <c r="BO15" s="17" t="e">
        <f>IF(ISNA(MATCH(CONCATENATE(BO$4,$A15),#REF!,0)),"",INDEX(#REF!,MATCH(CONCATENATE(BO$4,$A15),#REF!,0),1))</f>
        <v>#REF!</v>
      </c>
      <c r="BP15" s="52"/>
      <c r="BQ15" s="4" t="e">
        <f>IF(BO15="","",'2. závod'!BQ15)</f>
        <v>#REF!</v>
      </c>
      <c r="BR15" s="50" t="e">
        <f t="shared" si="13"/>
        <v>#REF!</v>
      </c>
      <c r="BS15" s="63"/>
      <c r="BT15" s="17" t="e">
        <f>IF(ISNA(MATCH(CONCATENATE(BT$4,$A15),#REF!,0)),"",INDEX(#REF!,MATCH(CONCATENATE(BT$4,$A15),#REF!,0),1))</f>
        <v>#REF!</v>
      </c>
      <c r="BU15" s="52"/>
      <c r="BV15" s="4" t="e">
        <f>IF(BT15="","",'2. závod'!BV15)</f>
        <v>#REF!</v>
      </c>
      <c r="BW15" s="50" t="e">
        <f t="shared" si="14"/>
        <v>#REF!</v>
      </c>
      <c r="BX15" s="63"/>
    </row>
    <row r="16" spans="1:76" s="10" customFormat="1" ht="34.5" customHeight="1">
      <c r="A16" s="5">
        <v>11</v>
      </c>
      <c r="B16" s="17" t="e">
        <f>IF(ISNA(MATCH(CONCATENATE(B$4,$A16),#REF!,0)),"",INDEX(#REF!,MATCH(CONCATENATE(B$4,$A16),#REF!,0),1))</f>
        <v>#REF!</v>
      </c>
      <c r="C16" s="52"/>
      <c r="D16" s="4" t="e">
        <f>IF(B16="","",'2. závod'!D16)</f>
        <v>#REF!</v>
      </c>
      <c r="E16" s="50" t="e">
        <f t="shared" si="0"/>
        <v>#REF!</v>
      </c>
      <c r="F16" s="63"/>
      <c r="G16" s="17" t="e">
        <f>IF(ISNA(MATCH(CONCATENATE(G$4,$A16),#REF!,0)),"",INDEX(#REF!,MATCH(CONCATENATE(G$4,$A16),#REF!,0),1))</f>
        <v>#REF!</v>
      </c>
      <c r="H16" s="52"/>
      <c r="I16" s="4" t="e">
        <f>IF(G16="","",'2. závod'!I16)</f>
        <v>#REF!</v>
      </c>
      <c r="J16" s="50" t="e">
        <f t="shared" si="1"/>
        <v>#REF!</v>
      </c>
      <c r="K16" s="63"/>
      <c r="L16" s="17" t="e">
        <f>IF(ISNA(MATCH(CONCATENATE(L$4,$A16),#REF!,0)),"",INDEX(#REF!,MATCH(CONCATENATE(L$4,$A16),#REF!,0),1))</f>
        <v>#REF!</v>
      </c>
      <c r="M16" s="52"/>
      <c r="N16" s="4" t="e">
        <f>IF(L16="","",'2. závod'!N16)</f>
        <v>#REF!</v>
      </c>
      <c r="O16" s="50" t="e">
        <f t="shared" si="2"/>
        <v>#REF!</v>
      </c>
      <c r="P16" s="63"/>
      <c r="Q16" s="17" t="e">
        <f>IF(ISNA(MATCH(CONCATENATE(Q$4,$A16),#REF!,0)),"",INDEX(#REF!,MATCH(CONCATENATE(Q$4,$A16),#REF!,0),1))</f>
        <v>#REF!</v>
      </c>
      <c r="R16" s="52"/>
      <c r="S16" s="4" t="e">
        <f>IF(Q16="","",'2. závod'!S16)</f>
        <v>#REF!</v>
      </c>
      <c r="T16" s="50" t="e">
        <f t="shared" si="3"/>
        <v>#REF!</v>
      </c>
      <c r="U16" s="63"/>
      <c r="V16" s="17" t="e">
        <f>IF(ISNA(MATCH(CONCATENATE(V$4,$A16),#REF!,0)),"",INDEX(#REF!,MATCH(CONCATENATE(V$4,$A16),#REF!,0),1))</f>
        <v>#REF!</v>
      </c>
      <c r="W16" s="52"/>
      <c r="X16" s="4" t="e">
        <f>IF(V16="","",'2. závod'!X16)</f>
        <v>#REF!</v>
      </c>
      <c r="Y16" s="50" t="e">
        <f t="shared" si="4"/>
        <v>#REF!</v>
      </c>
      <c r="Z16" s="63"/>
      <c r="AA16" s="17" t="e">
        <f>IF(ISNA(MATCH(CONCATENATE(AA$4,$A16),#REF!,0)),"",INDEX(#REF!,MATCH(CONCATENATE(AA$4,$A16),#REF!,0),1))</f>
        <v>#REF!</v>
      </c>
      <c r="AB16" s="52"/>
      <c r="AC16" s="4" t="e">
        <f>IF(AA16="","",'2. závod'!AC16)</f>
        <v>#REF!</v>
      </c>
      <c r="AD16" s="50" t="e">
        <f t="shared" si="5"/>
        <v>#REF!</v>
      </c>
      <c r="AE16" s="63"/>
      <c r="AF16" s="17" t="e">
        <f>IF(ISNA(MATCH(CONCATENATE(AF$4,$A16),#REF!,0)),"",INDEX(#REF!,MATCH(CONCATENATE(AF$4,$A16),#REF!,0),1))</f>
        <v>#REF!</v>
      </c>
      <c r="AG16" s="52"/>
      <c r="AH16" s="4" t="e">
        <f>IF(AF16="","",'2. závod'!AH16)</f>
        <v>#REF!</v>
      </c>
      <c r="AI16" s="50" t="e">
        <f t="shared" si="6"/>
        <v>#REF!</v>
      </c>
      <c r="AJ16" s="63"/>
      <c r="AK16" s="17" t="e">
        <f>IF(ISNA(MATCH(CONCATENATE(AK$4,$A16),#REF!,0)),"",INDEX(#REF!,MATCH(CONCATENATE(AK$4,$A16),#REF!,0),1))</f>
        <v>#REF!</v>
      </c>
      <c r="AL16" s="52"/>
      <c r="AM16" s="4" t="e">
        <f>IF(AK16="","",'2. závod'!AM16)</f>
        <v>#REF!</v>
      </c>
      <c r="AN16" s="50" t="e">
        <f t="shared" si="7"/>
        <v>#REF!</v>
      </c>
      <c r="AO16" s="63"/>
      <c r="AP16" s="17" t="e">
        <f>IF(ISNA(MATCH(CONCATENATE(AP$4,$A16),#REF!,0)),"",INDEX(#REF!,MATCH(CONCATENATE(AP$4,$A16),#REF!,0),1))</f>
        <v>#REF!</v>
      </c>
      <c r="AQ16" s="52"/>
      <c r="AR16" s="4" t="e">
        <f>IF(AP16="","",'2. závod'!AR16)</f>
        <v>#REF!</v>
      </c>
      <c r="AS16" s="50" t="e">
        <f t="shared" si="8"/>
        <v>#REF!</v>
      </c>
      <c r="AT16" s="63"/>
      <c r="AU16" s="17" t="e">
        <f>IF(ISNA(MATCH(CONCATENATE(AU$4,$A16),#REF!,0)),"",INDEX(#REF!,MATCH(CONCATENATE(AU$4,$A16),#REF!,0),1))</f>
        <v>#REF!</v>
      </c>
      <c r="AV16" s="52"/>
      <c r="AW16" s="4" t="e">
        <f>IF(AU16="","",'2. závod'!AW16)</f>
        <v>#REF!</v>
      </c>
      <c r="AX16" s="50" t="e">
        <f t="shared" si="9"/>
        <v>#REF!</v>
      </c>
      <c r="AY16" s="63"/>
      <c r="AZ16" s="17" t="e">
        <f>IF(ISNA(MATCH(CONCATENATE(AZ$4,$A16),#REF!,0)),"",INDEX(#REF!,MATCH(CONCATENATE(AZ$4,$A16),#REF!,0),1))</f>
        <v>#REF!</v>
      </c>
      <c r="BA16" s="52"/>
      <c r="BB16" s="4" t="e">
        <f>IF(AZ16="","",'2. závod'!BB16)</f>
        <v>#REF!</v>
      </c>
      <c r="BC16" s="50" t="e">
        <f t="shared" si="10"/>
        <v>#REF!</v>
      </c>
      <c r="BD16" s="63"/>
      <c r="BE16" s="17" t="e">
        <f>IF(ISNA(MATCH(CONCATENATE(BE$4,$A16),#REF!,0)),"",INDEX(#REF!,MATCH(CONCATENATE(BE$4,$A16),#REF!,0),1))</f>
        <v>#REF!</v>
      </c>
      <c r="BF16" s="52"/>
      <c r="BG16" s="4" t="e">
        <f>IF(BE16="","",'2. závod'!BG16)</f>
        <v>#REF!</v>
      </c>
      <c r="BH16" s="50" t="e">
        <f t="shared" si="11"/>
        <v>#REF!</v>
      </c>
      <c r="BI16" s="63"/>
      <c r="BJ16" s="17" t="e">
        <f>IF(ISNA(MATCH(CONCATENATE(BJ$4,$A16),#REF!,0)),"",INDEX(#REF!,MATCH(CONCATENATE(BJ$4,$A16),#REF!,0),1))</f>
        <v>#REF!</v>
      </c>
      <c r="BK16" s="52"/>
      <c r="BL16" s="4" t="e">
        <f>IF(BJ16="","",'2. závod'!BL16)</f>
        <v>#REF!</v>
      </c>
      <c r="BM16" s="50" t="e">
        <f t="shared" si="12"/>
        <v>#REF!</v>
      </c>
      <c r="BN16" s="63"/>
      <c r="BO16" s="17" t="e">
        <f>IF(ISNA(MATCH(CONCATENATE(BO$4,$A16),#REF!,0)),"",INDEX(#REF!,MATCH(CONCATENATE(BO$4,$A16),#REF!,0),1))</f>
        <v>#REF!</v>
      </c>
      <c r="BP16" s="52"/>
      <c r="BQ16" s="4" t="e">
        <f>IF(BO16="","",'2. závod'!BQ16)</f>
        <v>#REF!</v>
      </c>
      <c r="BR16" s="50" t="e">
        <f t="shared" si="13"/>
        <v>#REF!</v>
      </c>
      <c r="BS16" s="63"/>
      <c r="BT16" s="17" t="e">
        <f>IF(ISNA(MATCH(CONCATENATE(BT$4,$A16),#REF!,0)),"",INDEX(#REF!,MATCH(CONCATENATE(BT$4,$A16),#REF!,0),1))</f>
        <v>#REF!</v>
      </c>
      <c r="BU16" s="52"/>
      <c r="BV16" s="4" t="e">
        <f>IF(BT16="","",'2. závod'!BV16)</f>
        <v>#REF!</v>
      </c>
      <c r="BW16" s="50" t="e">
        <f t="shared" si="14"/>
        <v>#REF!</v>
      </c>
      <c r="BX16" s="63"/>
    </row>
    <row r="17" spans="1:76" s="10" customFormat="1" ht="34.5" customHeight="1">
      <c r="A17" s="5">
        <v>12</v>
      </c>
      <c r="B17" s="17" t="e">
        <f>IF(ISNA(MATCH(CONCATENATE(B$4,$A17),#REF!,0)),"",INDEX(#REF!,MATCH(CONCATENATE(B$4,$A17),#REF!,0),1))</f>
        <v>#REF!</v>
      </c>
      <c r="C17" s="52"/>
      <c r="D17" s="4" t="e">
        <f>IF(B17="","",'2. závod'!D17)</f>
        <v>#REF!</v>
      </c>
      <c r="E17" s="50" t="e">
        <f t="shared" si="0"/>
        <v>#REF!</v>
      </c>
      <c r="F17" s="63"/>
      <c r="G17" s="17" t="e">
        <f>IF(ISNA(MATCH(CONCATENATE(G$4,$A17),#REF!,0)),"",INDEX(#REF!,MATCH(CONCATENATE(G$4,$A17),#REF!,0),1))</f>
        <v>#REF!</v>
      </c>
      <c r="H17" s="52"/>
      <c r="I17" s="4" t="e">
        <f>IF(G17="","",'2. závod'!I17)</f>
        <v>#REF!</v>
      </c>
      <c r="J17" s="50" t="e">
        <f t="shared" si="1"/>
        <v>#REF!</v>
      </c>
      <c r="K17" s="63"/>
      <c r="L17" s="17" t="e">
        <f>IF(ISNA(MATCH(CONCATENATE(L$4,$A17),#REF!,0)),"",INDEX(#REF!,MATCH(CONCATENATE(L$4,$A17),#REF!,0),1))</f>
        <v>#REF!</v>
      </c>
      <c r="M17" s="52"/>
      <c r="N17" s="4" t="e">
        <f>IF(L17="","",'2. závod'!N17)</f>
        <v>#REF!</v>
      </c>
      <c r="O17" s="50" t="e">
        <f t="shared" si="2"/>
        <v>#REF!</v>
      </c>
      <c r="P17" s="63"/>
      <c r="Q17" s="17" t="e">
        <f>IF(ISNA(MATCH(CONCATENATE(Q$4,$A17),#REF!,0)),"",INDEX(#REF!,MATCH(CONCATENATE(Q$4,$A17),#REF!,0),1))</f>
        <v>#REF!</v>
      </c>
      <c r="R17" s="52"/>
      <c r="S17" s="4" t="e">
        <f>IF(Q17="","",'2. závod'!S17)</f>
        <v>#REF!</v>
      </c>
      <c r="T17" s="50" t="e">
        <f t="shared" si="3"/>
        <v>#REF!</v>
      </c>
      <c r="U17" s="63"/>
      <c r="V17" s="17" t="e">
        <f>IF(ISNA(MATCH(CONCATENATE(V$4,$A17),#REF!,0)),"",INDEX(#REF!,MATCH(CONCATENATE(V$4,$A17),#REF!,0),1))</f>
        <v>#REF!</v>
      </c>
      <c r="W17" s="52"/>
      <c r="X17" s="4" t="e">
        <f>IF(V17="","",'2. závod'!X17)</f>
        <v>#REF!</v>
      </c>
      <c r="Y17" s="50" t="e">
        <f t="shared" si="4"/>
        <v>#REF!</v>
      </c>
      <c r="Z17" s="63"/>
      <c r="AA17" s="17" t="e">
        <f>IF(ISNA(MATCH(CONCATENATE(AA$4,$A17),#REF!,0)),"",INDEX(#REF!,MATCH(CONCATENATE(AA$4,$A17),#REF!,0),1))</f>
        <v>#REF!</v>
      </c>
      <c r="AB17" s="52"/>
      <c r="AC17" s="4" t="e">
        <f>IF(AA17="","",'2. závod'!AC17)</f>
        <v>#REF!</v>
      </c>
      <c r="AD17" s="50" t="e">
        <f t="shared" si="5"/>
        <v>#REF!</v>
      </c>
      <c r="AE17" s="63"/>
      <c r="AF17" s="17" t="e">
        <f>IF(ISNA(MATCH(CONCATENATE(AF$4,$A17),#REF!,0)),"",INDEX(#REF!,MATCH(CONCATENATE(AF$4,$A17),#REF!,0),1))</f>
        <v>#REF!</v>
      </c>
      <c r="AG17" s="52"/>
      <c r="AH17" s="4" t="e">
        <f>IF(AF17="","",'2. závod'!AH17)</f>
        <v>#REF!</v>
      </c>
      <c r="AI17" s="50" t="e">
        <f t="shared" si="6"/>
        <v>#REF!</v>
      </c>
      <c r="AJ17" s="63"/>
      <c r="AK17" s="17" t="e">
        <f>IF(ISNA(MATCH(CONCATENATE(AK$4,$A17),#REF!,0)),"",INDEX(#REF!,MATCH(CONCATENATE(AK$4,$A17),#REF!,0),1))</f>
        <v>#REF!</v>
      </c>
      <c r="AL17" s="52"/>
      <c r="AM17" s="4" t="e">
        <f>IF(AK17="","",'2. závod'!AM17)</f>
        <v>#REF!</v>
      </c>
      <c r="AN17" s="50" t="e">
        <f t="shared" si="7"/>
        <v>#REF!</v>
      </c>
      <c r="AO17" s="63"/>
      <c r="AP17" s="17" t="e">
        <f>IF(ISNA(MATCH(CONCATENATE(AP$4,$A17),#REF!,0)),"",INDEX(#REF!,MATCH(CONCATENATE(AP$4,$A17),#REF!,0),1))</f>
        <v>#REF!</v>
      </c>
      <c r="AQ17" s="52"/>
      <c r="AR17" s="4" t="e">
        <f>IF(AP17="","",'2. závod'!AR17)</f>
        <v>#REF!</v>
      </c>
      <c r="AS17" s="50" t="e">
        <f t="shared" si="8"/>
        <v>#REF!</v>
      </c>
      <c r="AT17" s="63"/>
      <c r="AU17" s="17" t="e">
        <f>IF(ISNA(MATCH(CONCATENATE(AU$4,$A17),#REF!,0)),"",INDEX(#REF!,MATCH(CONCATENATE(AU$4,$A17),#REF!,0),1))</f>
        <v>#REF!</v>
      </c>
      <c r="AV17" s="52"/>
      <c r="AW17" s="4" t="e">
        <f>IF(AU17="","",'2. závod'!AW17)</f>
        <v>#REF!</v>
      </c>
      <c r="AX17" s="50" t="e">
        <f t="shared" si="9"/>
        <v>#REF!</v>
      </c>
      <c r="AY17" s="63"/>
      <c r="AZ17" s="17" t="e">
        <f>IF(ISNA(MATCH(CONCATENATE(AZ$4,$A17),#REF!,0)),"",INDEX(#REF!,MATCH(CONCATENATE(AZ$4,$A17),#REF!,0),1))</f>
        <v>#REF!</v>
      </c>
      <c r="BA17" s="52"/>
      <c r="BB17" s="4" t="e">
        <f>IF(AZ17="","",'2. závod'!BB17)</f>
        <v>#REF!</v>
      </c>
      <c r="BC17" s="50" t="e">
        <f t="shared" si="10"/>
        <v>#REF!</v>
      </c>
      <c r="BD17" s="63"/>
      <c r="BE17" s="17" t="e">
        <f>IF(ISNA(MATCH(CONCATENATE(BE$4,$A17),#REF!,0)),"",INDEX(#REF!,MATCH(CONCATENATE(BE$4,$A17),#REF!,0),1))</f>
        <v>#REF!</v>
      </c>
      <c r="BF17" s="52"/>
      <c r="BG17" s="4" t="e">
        <f>IF(BE17="","",'2. závod'!BG17)</f>
        <v>#REF!</v>
      </c>
      <c r="BH17" s="50" t="e">
        <f t="shared" si="11"/>
        <v>#REF!</v>
      </c>
      <c r="BI17" s="63"/>
      <c r="BJ17" s="17" t="e">
        <f>IF(ISNA(MATCH(CONCATENATE(BJ$4,$A17),#REF!,0)),"",INDEX(#REF!,MATCH(CONCATENATE(BJ$4,$A17),#REF!,0),1))</f>
        <v>#REF!</v>
      </c>
      <c r="BK17" s="52"/>
      <c r="BL17" s="4" t="e">
        <f>IF(BJ17="","",'2. závod'!BL17)</f>
        <v>#REF!</v>
      </c>
      <c r="BM17" s="50" t="e">
        <f t="shared" si="12"/>
        <v>#REF!</v>
      </c>
      <c r="BN17" s="63"/>
      <c r="BO17" s="17" t="e">
        <f>IF(ISNA(MATCH(CONCATENATE(BO$4,$A17),#REF!,0)),"",INDEX(#REF!,MATCH(CONCATENATE(BO$4,$A17),#REF!,0),1))</f>
        <v>#REF!</v>
      </c>
      <c r="BP17" s="52"/>
      <c r="BQ17" s="4" t="e">
        <f>IF(BO17="","",'2. závod'!BQ17)</f>
        <v>#REF!</v>
      </c>
      <c r="BR17" s="50" t="e">
        <f t="shared" si="13"/>
        <v>#REF!</v>
      </c>
      <c r="BS17" s="63"/>
      <c r="BT17" s="17" t="e">
        <f>IF(ISNA(MATCH(CONCATENATE(BT$4,$A17),#REF!,0)),"",INDEX(#REF!,MATCH(CONCATENATE(BT$4,$A17),#REF!,0),1))</f>
        <v>#REF!</v>
      </c>
      <c r="BU17" s="52"/>
      <c r="BV17" s="4" t="e">
        <f>IF(BT17="","",'2. závod'!BV17)</f>
        <v>#REF!</v>
      </c>
      <c r="BW17" s="50" t="e">
        <f t="shared" si="14"/>
        <v>#REF!</v>
      </c>
      <c r="BX17" s="63"/>
    </row>
    <row r="18" spans="1:76" s="10" customFormat="1" ht="34.5" customHeight="1">
      <c r="A18" s="5">
        <v>13</v>
      </c>
      <c r="B18" s="17" t="e">
        <f>IF(ISNA(MATCH(CONCATENATE(B$4,$A18),#REF!,0)),"",INDEX(#REF!,MATCH(CONCATENATE(B$4,$A18),#REF!,0),1))</f>
        <v>#REF!</v>
      </c>
      <c r="C18" s="52"/>
      <c r="D18" s="4" t="e">
        <f>IF(B18="","",'2. závod'!D18)</f>
        <v>#REF!</v>
      </c>
      <c r="E18" s="50" t="e">
        <f t="shared" si="0"/>
        <v>#REF!</v>
      </c>
      <c r="F18" s="63"/>
      <c r="G18" s="17" t="e">
        <f>IF(ISNA(MATCH(CONCATENATE(G$4,$A18),#REF!,0)),"",INDEX(#REF!,MATCH(CONCATENATE(G$4,$A18),#REF!,0),1))</f>
        <v>#REF!</v>
      </c>
      <c r="H18" s="52"/>
      <c r="I18" s="4" t="e">
        <f>IF(G18="","",'2. závod'!I18)</f>
        <v>#REF!</v>
      </c>
      <c r="J18" s="50" t="e">
        <f t="shared" si="1"/>
        <v>#REF!</v>
      </c>
      <c r="K18" s="63"/>
      <c r="L18" s="17" t="e">
        <f>IF(ISNA(MATCH(CONCATENATE(L$4,$A18),#REF!,0)),"",INDEX(#REF!,MATCH(CONCATENATE(L$4,$A18),#REF!,0),1))</f>
        <v>#REF!</v>
      </c>
      <c r="M18" s="52"/>
      <c r="N18" s="4" t="e">
        <f>IF(L18="","",'2. závod'!N18)</f>
        <v>#REF!</v>
      </c>
      <c r="O18" s="50" t="e">
        <f t="shared" si="2"/>
        <v>#REF!</v>
      </c>
      <c r="P18" s="63"/>
      <c r="Q18" s="17" t="e">
        <f>IF(ISNA(MATCH(CONCATENATE(Q$4,$A18),#REF!,0)),"",INDEX(#REF!,MATCH(CONCATENATE(Q$4,$A18),#REF!,0),1))</f>
        <v>#REF!</v>
      </c>
      <c r="R18" s="52"/>
      <c r="S18" s="4" t="e">
        <f>IF(Q18="","",'2. závod'!S18)</f>
        <v>#REF!</v>
      </c>
      <c r="T18" s="50" t="e">
        <f t="shared" si="3"/>
        <v>#REF!</v>
      </c>
      <c r="U18" s="63"/>
      <c r="V18" s="17" t="e">
        <f>IF(ISNA(MATCH(CONCATENATE(V$4,$A18),#REF!,0)),"",INDEX(#REF!,MATCH(CONCATENATE(V$4,$A18),#REF!,0),1))</f>
        <v>#REF!</v>
      </c>
      <c r="W18" s="52"/>
      <c r="X18" s="4" t="e">
        <f>IF(V18="","",'2. závod'!X18)</f>
        <v>#REF!</v>
      </c>
      <c r="Y18" s="50" t="e">
        <f t="shared" si="4"/>
        <v>#REF!</v>
      </c>
      <c r="Z18" s="63"/>
      <c r="AA18" s="17" t="e">
        <f>IF(ISNA(MATCH(CONCATENATE(AA$4,$A18),#REF!,0)),"",INDEX(#REF!,MATCH(CONCATENATE(AA$4,$A18),#REF!,0),1))</f>
        <v>#REF!</v>
      </c>
      <c r="AB18" s="52"/>
      <c r="AC18" s="4" t="e">
        <f>IF(AA18="","",'2. závod'!AC18)</f>
        <v>#REF!</v>
      </c>
      <c r="AD18" s="50" t="e">
        <f t="shared" si="5"/>
        <v>#REF!</v>
      </c>
      <c r="AE18" s="63"/>
      <c r="AF18" s="17" t="e">
        <f>IF(ISNA(MATCH(CONCATENATE(AF$4,$A18),#REF!,0)),"",INDEX(#REF!,MATCH(CONCATENATE(AF$4,$A18),#REF!,0),1))</f>
        <v>#REF!</v>
      </c>
      <c r="AG18" s="52"/>
      <c r="AH18" s="4" t="e">
        <f>IF(AF18="","",'2. závod'!AH18)</f>
        <v>#REF!</v>
      </c>
      <c r="AI18" s="50" t="e">
        <f t="shared" si="6"/>
        <v>#REF!</v>
      </c>
      <c r="AJ18" s="63"/>
      <c r="AK18" s="17" t="e">
        <f>IF(ISNA(MATCH(CONCATENATE(AK$4,$A18),#REF!,0)),"",INDEX(#REF!,MATCH(CONCATENATE(AK$4,$A18),#REF!,0),1))</f>
        <v>#REF!</v>
      </c>
      <c r="AL18" s="52"/>
      <c r="AM18" s="4" t="e">
        <f>IF(AK18="","",'2. závod'!AM18)</f>
        <v>#REF!</v>
      </c>
      <c r="AN18" s="50" t="e">
        <f t="shared" si="7"/>
        <v>#REF!</v>
      </c>
      <c r="AO18" s="63"/>
      <c r="AP18" s="17" t="e">
        <f>IF(ISNA(MATCH(CONCATENATE(AP$4,$A18),#REF!,0)),"",INDEX(#REF!,MATCH(CONCATENATE(AP$4,$A18),#REF!,0),1))</f>
        <v>#REF!</v>
      </c>
      <c r="AQ18" s="52"/>
      <c r="AR18" s="4" t="e">
        <f>IF(AP18="","",'2. závod'!AR18)</f>
        <v>#REF!</v>
      </c>
      <c r="AS18" s="50" t="e">
        <f t="shared" si="8"/>
        <v>#REF!</v>
      </c>
      <c r="AT18" s="63"/>
      <c r="AU18" s="17" t="e">
        <f>IF(ISNA(MATCH(CONCATENATE(AU$4,$A18),#REF!,0)),"",INDEX(#REF!,MATCH(CONCATENATE(AU$4,$A18),#REF!,0),1))</f>
        <v>#REF!</v>
      </c>
      <c r="AV18" s="52"/>
      <c r="AW18" s="4" t="e">
        <f>IF(AU18="","",'2. závod'!AW18)</f>
        <v>#REF!</v>
      </c>
      <c r="AX18" s="50" t="e">
        <f t="shared" si="9"/>
        <v>#REF!</v>
      </c>
      <c r="AY18" s="63"/>
      <c r="AZ18" s="17" t="e">
        <f>IF(ISNA(MATCH(CONCATENATE(AZ$4,$A18),#REF!,0)),"",INDEX(#REF!,MATCH(CONCATENATE(AZ$4,$A18),#REF!,0),1))</f>
        <v>#REF!</v>
      </c>
      <c r="BA18" s="52"/>
      <c r="BB18" s="4" t="e">
        <f>IF(AZ18="","",'2. závod'!BB18)</f>
        <v>#REF!</v>
      </c>
      <c r="BC18" s="50" t="e">
        <f t="shared" si="10"/>
        <v>#REF!</v>
      </c>
      <c r="BD18" s="63"/>
      <c r="BE18" s="17" t="e">
        <f>IF(ISNA(MATCH(CONCATENATE(BE$4,$A18),#REF!,0)),"",INDEX(#REF!,MATCH(CONCATENATE(BE$4,$A18),#REF!,0),1))</f>
        <v>#REF!</v>
      </c>
      <c r="BF18" s="52"/>
      <c r="BG18" s="4" t="e">
        <f>IF(BE18="","",'2. závod'!BG18)</f>
        <v>#REF!</v>
      </c>
      <c r="BH18" s="50" t="e">
        <f t="shared" si="11"/>
        <v>#REF!</v>
      </c>
      <c r="BI18" s="63"/>
      <c r="BJ18" s="17" t="e">
        <f>IF(ISNA(MATCH(CONCATENATE(BJ$4,$A18),#REF!,0)),"",INDEX(#REF!,MATCH(CONCATENATE(BJ$4,$A18),#REF!,0),1))</f>
        <v>#REF!</v>
      </c>
      <c r="BK18" s="52"/>
      <c r="BL18" s="4" t="e">
        <f>IF(BJ18="","",'2. závod'!BL18)</f>
        <v>#REF!</v>
      </c>
      <c r="BM18" s="50" t="e">
        <f t="shared" si="12"/>
        <v>#REF!</v>
      </c>
      <c r="BN18" s="63"/>
      <c r="BO18" s="17" t="e">
        <f>IF(ISNA(MATCH(CONCATENATE(BO$4,$A18),#REF!,0)),"",INDEX(#REF!,MATCH(CONCATENATE(BO$4,$A18),#REF!,0),1))</f>
        <v>#REF!</v>
      </c>
      <c r="BP18" s="52"/>
      <c r="BQ18" s="4" t="e">
        <f>IF(BO18="","",'2. závod'!BQ18)</f>
        <v>#REF!</v>
      </c>
      <c r="BR18" s="50" t="e">
        <f t="shared" si="13"/>
        <v>#REF!</v>
      </c>
      <c r="BS18" s="63"/>
      <c r="BT18" s="17" t="e">
        <f>IF(ISNA(MATCH(CONCATENATE(BT$4,$A18),#REF!,0)),"",INDEX(#REF!,MATCH(CONCATENATE(BT$4,$A18),#REF!,0),1))</f>
        <v>#REF!</v>
      </c>
      <c r="BU18" s="52"/>
      <c r="BV18" s="4" t="e">
        <f>IF(BT18="","",'2. závod'!BV18)</f>
        <v>#REF!</v>
      </c>
      <c r="BW18" s="50" t="e">
        <f t="shared" si="14"/>
        <v>#REF!</v>
      </c>
      <c r="BX18" s="63"/>
    </row>
    <row r="19" spans="1:76" s="10" customFormat="1" ht="34.5" customHeight="1">
      <c r="A19" s="5">
        <v>14</v>
      </c>
      <c r="B19" s="17" t="e">
        <f>IF(ISNA(MATCH(CONCATENATE(B$4,$A19),#REF!,0)),"",INDEX(#REF!,MATCH(CONCATENATE(B$4,$A19),#REF!,0),1))</f>
        <v>#REF!</v>
      </c>
      <c r="C19" s="52"/>
      <c r="D19" s="4" t="e">
        <f>IF(B19="","",'2. závod'!D19)</f>
        <v>#REF!</v>
      </c>
      <c r="E19" s="50" t="e">
        <f t="shared" si="0"/>
        <v>#REF!</v>
      </c>
      <c r="F19" s="63"/>
      <c r="G19" s="17" t="e">
        <f>IF(ISNA(MATCH(CONCATENATE(G$4,$A19),#REF!,0)),"",INDEX(#REF!,MATCH(CONCATENATE(G$4,$A19),#REF!,0),1))</f>
        <v>#REF!</v>
      </c>
      <c r="H19" s="52"/>
      <c r="I19" s="4" t="e">
        <f>IF(G19="","",'2. závod'!I19)</f>
        <v>#REF!</v>
      </c>
      <c r="J19" s="50" t="e">
        <f t="shared" si="1"/>
        <v>#REF!</v>
      </c>
      <c r="K19" s="63"/>
      <c r="L19" s="17" t="e">
        <f>IF(ISNA(MATCH(CONCATENATE(L$4,$A19),#REF!,0)),"",INDEX(#REF!,MATCH(CONCATENATE(L$4,$A19),#REF!,0),1))</f>
        <v>#REF!</v>
      </c>
      <c r="M19" s="52"/>
      <c r="N19" s="4" t="e">
        <f>IF(L19="","",'2. závod'!N19)</f>
        <v>#REF!</v>
      </c>
      <c r="O19" s="50" t="e">
        <f t="shared" si="2"/>
        <v>#REF!</v>
      </c>
      <c r="P19" s="63"/>
      <c r="Q19" s="17" t="e">
        <f>IF(ISNA(MATCH(CONCATENATE(Q$4,$A19),#REF!,0)),"",INDEX(#REF!,MATCH(CONCATENATE(Q$4,$A19),#REF!,0),1))</f>
        <v>#REF!</v>
      </c>
      <c r="R19" s="52"/>
      <c r="S19" s="4" t="e">
        <f>IF(Q19="","",'2. závod'!S19)</f>
        <v>#REF!</v>
      </c>
      <c r="T19" s="50" t="e">
        <f t="shared" si="3"/>
        <v>#REF!</v>
      </c>
      <c r="U19" s="63"/>
      <c r="V19" s="17" t="e">
        <f>IF(ISNA(MATCH(CONCATENATE(V$4,$A19),#REF!,0)),"",INDEX(#REF!,MATCH(CONCATENATE(V$4,$A19),#REF!,0),1))</f>
        <v>#REF!</v>
      </c>
      <c r="W19" s="52"/>
      <c r="X19" s="4" t="e">
        <f>IF(V19="","",'2. závod'!X19)</f>
        <v>#REF!</v>
      </c>
      <c r="Y19" s="50" t="e">
        <f t="shared" si="4"/>
        <v>#REF!</v>
      </c>
      <c r="Z19" s="63"/>
      <c r="AA19" s="17" t="e">
        <f>IF(ISNA(MATCH(CONCATENATE(AA$4,$A19),#REF!,0)),"",INDEX(#REF!,MATCH(CONCATENATE(AA$4,$A19),#REF!,0),1))</f>
        <v>#REF!</v>
      </c>
      <c r="AB19" s="52"/>
      <c r="AC19" s="4" t="e">
        <f>IF(AA19="","",'2. závod'!AC19)</f>
        <v>#REF!</v>
      </c>
      <c r="AD19" s="50" t="e">
        <f t="shared" si="5"/>
        <v>#REF!</v>
      </c>
      <c r="AE19" s="63"/>
      <c r="AF19" s="17" t="e">
        <f>IF(ISNA(MATCH(CONCATENATE(AF$4,$A19),#REF!,0)),"",INDEX(#REF!,MATCH(CONCATENATE(AF$4,$A19),#REF!,0),1))</f>
        <v>#REF!</v>
      </c>
      <c r="AG19" s="52"/>
      <c r="AH19" s="4" t="e">
        <f>IF(AF19="","",'2. závod'!AH19)</f>
        <v>#REF!</v>
      </c>
      <c r="AI19" s="50" t="e">
        <f t="shared" si="6"/>
        <v>#REF!</v>
      </c>
      <c r="AJ19" s="63"/>
      <c r="AK19" s="17" t="e">
        <f>IF(ISNA(MATCH(CONCATENATE(AK$4,$A19),#REF!,0)),"",INDEX(#REF!,MATCH(CONCATENATE(AK$4,$A19),#REF!,0),1))</f>
        <v>#REF!</v>
      </c>
      <c r="AL19" s="52"/>
      <c r="AM19" s="4" t="e">
        <f>IF(AK19="","",'2. závod'!AM19)</f>
        <v>#REF!</v>
      </c>
      <c r="AN19" s="50" t="e">
        <f t="shared" si="7"/>
        <v>#REF!</v>
      </c>
      <c r="AO19" s="63"/>
      <c r="AP19" s="17" t="e">
        <f>IF(ISNA(MATCH(CONCATENATE(AP$4,$A19),#REF!,0)),"",INDEX(#REF!,MATCH(CONCATENATE(AP$4,$A19),#REF!,0),1))</f>
        <v>#REF!</v>
      </c>
      <c r="AQ19" s="52"/>
      <c r="AR19" s="4" t="e">
        <f>IF(AP19="","",'2. závod'!AR19)</f>
        <v>#REF!</v>
      </c>
      <c r="AS19" s="50" t="e">
        <f t="shared" si="8"/>
        <v>#REF!</v>
      </c>
      <c r="AT19" s="63"/>
      <c r="AU19" s="17" t="e">
        <f>IF(ISNA(MATCH(CONCATENATE(AU$4,$A19),#REF!,0)),"",INDEX(#REF!,MATCH(CONCATENATE(AU$4,$A19),#REF!,0),1))</f>
        <v>#REF!</v>
      </c>
      <c r="AV19" s="52"/>
      <c r="AW19" s="4" t="e">
        <f>IF(AU19="","",'2. závod'!AW19)</f>
        <v>#REF!</v>
      </c>
      <c r="AX19" s="50" t="e">
        <f t="shared" si="9"/>
        <v>#REF!</v>
      </c>
      <c r="AY19" s="63"/>
      <c r="AZ19" s="17" t="e">
        <f>IF(ISNA(MATCH(CONCATENATE(AZ$4,$A19),#REF!,0)),"",INDEX(#REF!,MATCH(CONCATENATE(AZ$4,$A19),#REF!,0),1))</f>
        <v>#REF!</v>
      </c>
      <c r="BA19" s="52"/>
      <c r="BB19" s="4" t="e">
        <f>IF(AZ19="","",'2. závod'!BB19)</f>
        <v>#REF!</v>
      </c>
      <c r="BC19" s="50" t="e">
        <f t="shared" si="10"/>
        <v>#REF!</v>
      </c>
      <c r="BD19" s="63"/>
      <c r="BE19" s="17" t="e">
        <f>IF(ISNA(MATCH(CONCATENATE(BE$4,$A19),#REF!,0)),"",INDEX(#REF!,MATCH(CONCATENATE(BE$4,$A19),#REF!,0),1))</f>
        <v>#REF!</v>
      </c>
      <c r="BF19" s="52"/>
      <c r="BG19" s="4" t="e">
        <f>IF(BE19="","",'2. závod'!BG19)</f>
        <v>#REF!</v>
      </c>
      <c r="BH19" s="50" t="e">
        <f t="shared" si="11"/>
        <v>#REF!</v>
      </c>
      <c r="BI19" s="63"/>
      <c r="BJ19" s="17" t="e">
        <f>IF(ISNA(MATCH(CONCATENATE(BJ$4,$A19),#REF!,0)),"",INDEX(#REF!,MATCH(CONCATENATE(BJ$4,$A19),#REF!,0),1))</f>
        <v>#REF!</v>
      </c>
      <c r="BK19" s="52"/>
      <c r="BL19" s="4" t="e">
        <f>IF(BJ19="","",'2. závod'!BL19)</f>
        <v>#REF!</v>
      </c>
      <c r="BM19" s="50" t="e">
        <f t="shared" si="12"/>
        <v>#REF!</v>
      </c>
      <c r="BN19" s="63"/>
      <c r="BO19" s="17" t="e">
        <f>IF(ISNA(MATCH(CONCATENATE(BO$4,$A19),#REF!,0)),"",INDEX(#REF!,MATCH(CONCATENATE(BO$4,$A19),#REF!,0),1))</f>
        <v>#REF!</v>
      </c>
      <c r="BP19" s="52"/>
      <c r="BQ19" s="4" t="e">
        <f>IF(BO19="","",'2. závod'!BQ19)</f>
        <v>#REF!</v>
      </c>
      <c r="BR19" s="50" t="e">
        <f t="shared" si="13"/>
        <v>#REF!</v>
      </c>
      <c r="BS19" s="63"/>
      <c r="BT19" s="17" t="e">
        <f>IF(ISNA(MATCH(CONCATENATE(BT$4,$A19),#REF!,0)),"",INDEX(#REF!,MATCH(CONCATENATE(BT$4,$A19),#REF!,0),1))</f>
        <v>#REF!</v>
      </c>
      <c r="BU19" s="52"/>
      <c r="BV19" s="4" t="e">
        <f>IF(BT19="","",'2. závod'!BV19)</f>
        <v>#REF!</v>
      </c>
      <c r="BW19" s="50" t="e">
        <f t="shared" si="14"/>
        <v>#REF!</v>
      </c>
      <c r="BX19" s="63"/>
    </row>
    <row r="20" spans="1:76" s="10" customFormat="1" ht="34.5" customHeight="1">
      <c r="A20" s="5">
        <v>15</v>
      </c>
      <c r="B20" s="17" t="e">
        <f>IF(ISNA(MATCH(CONCATENATE(B$4,$A20),#REF!,0)),"",INDEX(#REF!,MATCH(CONCATENATE(B$4,$A20),#REF!,0),1))</f>
        <v>#REF!</v>
      </c>
      <c r="C20" s="52"/>
      <c r="D20" s="4" t="e">
        <f>IF(B20="","",'2. závod'!D20)</f>
        <v>#REF!</v>
      </c>
      <c r="E20" s="50" t="e">
        <f t="shared" si="0"/>
        <v>#REF!</v>
      </c>
      <c r="F20" s="63"/>
      <c r="G20" s="17" t="e">
        <f>IF(ISNA(MATCH(CONCATENATE(G$4,$A20),#REF!,0)),"",INDEX(#REF!,MATCH(CONCATENATE(G$4,$A20),#REF!,0),1))</f>
        <v>#REF!</v>
      </c>
      <c r="H20" s="52"/>
      <c r="I20" s="4" t="e">
        <f>IF(G20="","",'2. závod'!I20)</f>
        <v>#REF!</v>
      </c>
      <c r="J20" s="50" t="e">
        <f t="shared" si="1"/>
        <v>#REF!</v>
      </c>
      <c r="K20" s="63"/>
      <c r="L20" s="17" t="e">
        <f>IF(ISNA(MATCH(CONCATENATE(L$4,$A20),#REF!,0)),"",INDEX(#REF!,MATCH(CONCATENATE(L$4,$A20),#REF!,0),1))</f>
        <v>#REF!</v>
      </c>
      <c r="M20" s="52"/>
      <c r="N20" s="4" t="e">
        <f>IF(L20="","",'2. závod'!N20)</f>
        <v>#REF!</v>
      </c>
      <c r="O20" s="50" t="e">
        <f t="shared" si="2"/>
        <v>#REF!</v>
      </c>
      <c r="P20" s="63"/>
      <c r="Q20" s="17" t="e">
        <f>IF(ISNA(MATCH(CONCATENATE(Q$4,$A20),#REF!,0)),"",INDEX(#REF!,MATCH(CONCATENATE(Q$4,$A20),#REF!,0),1))</f>
        <v>#REF!</v>
      </c>
      <c r="R20" s="52"/>
      <c r="S20" s="4" t="e">
        <f>IF(Q20="","",'2. závod'!S20)</f>
        <v>#REF!</v>
      </c>
      <c r="T20" s="50" t="e">
        <f t="shared" si="3"/>
        <v>#REF!</v>
      </c>
      <c r="U20" s="63"/>
      <c r="V20" s="17" t="e">
        <f>IF(ISNA(MATCH(CONCATENATE(V$4,$A20),#REF!,0)),"",INDEX(#REF!,MATCH(CONCATENATE(V$4,$A20),#REF!,0),1))</f>
        <v>#REF!</v>
      </c>
      <c r="W20" s="52"/>
      <c r="X20" s="4" t="e">
        <f>IF(V20="","",'2. závod'!X20)</f>
        <v>#REF!</v>
      </c>
      <c r="Y20" s="50" t="e">
        <f t="shared" si="4"/>
        <v>#REF!</v>
      </c>
      <c r="Z20" s="63"/>
      <c r="AA20" s="17" t="e">
        <f>IF(ISNA(MATCH(CONCATENATE(AA$4,$A20),#REF!,0)),"",INDEX(#REF!,MATCH(CONCATENATE(AA$4,$A20),#REF!,0),1))</f>
        <v>#REF!</v>
      </c>
      <c r="AB20" s="52"/>
      <c r="AC20" s="4" t="e">
        <f>IF(AA20="","",'2. závod'!AC20)</f>
        <v>#REF!</v>
      </c>
      <c r="AD20" s="50" t="e">
        <f t="shared" si="5"/>
        <v>#REF!</v>
      </c>
      <c r="AE20" s="63"/>
      <c r="AF20" s="17" t="e">
        <f>IF(ISNA(MATCH(CONCATENATE(AF$4,$A20),#REF!,0)),"",INDEX(#REF!,MATCH(CONCATENATE(AF$4,$A20),#REF!,0),1))</f>
        <v>#REF!</v>
      </c>
      <c r="AG20" s="52"/>
      <c r="AH20" s="4" t="e">
        <f>IF(AF20="","",'2. závod'!AH20)</f>
        <v>#REF!</v>
      </c>
      <c r="AI20" s="50" t="e">
        <f t="shared" si="6"/>
        <v>#REF!</v>
      </c>
      <c r="AJ20" s="63"/>
      <c r="AK20" s="17" t="e">
        <f>IF(ISNA(MATCH(CONCATENATE(AK$4,$A20),#REF!,0)),"",INDEX(#REF!,MATCH(CONCATENATE(AK$4,$A20),#REF!,0),1))</f>
        <v>#REF!</v>
      </c>
      <c r="AL20" s="52"/>
      <c r="AM20" s="4" t="e">
        <f>IF(AK20="","",'2. závod'!AM20)</f>
        <v>#REF!</v>
      </c>
      <c r="AN20" s="50" t="e">
        <f t="shared" si="7"/>
        <v>#REF!</v>
      </c>
      <c r="AO20" s="63"/>
      <c r="AP20" s="17" t="e">
        <f>IF(ISNA(MATCH(CONCATENATE(AP$4,$A20),#REF!,0)),"",INDEX(#REF!,MATCH(CONCATENATE(AP$4,$A20),#REF!,0),1))</f>
        <v>#REF!</v>
      </c>
      <c r="AQ20" s="52"/>
      <c r="AR20" s="4" t="e">
        <f>IF(AP20="","",'2. závod'!AR20)</f>
        <v>#REF!</v>
      </c>
      <c r="AS20" s="50" t="e">
        <f t="shared" si="8"/>
        <v>#REF!</v>
      </c>
      <c r="AT20" s="63"/>
      <c r="AU20" s="17" t="e">
        <f>IF(ISNA(MATCH(CONCATENATE(AU$4,$A20),#REF!,0)),"",INDEX(#REF!,MATCH(CONCATENATE(AU$4,$A20),#REF!,0),1))</f>
        <v>#REF!</v>
      </c>
      <c r="AV20" s="52"/>
      <c r="AW20" s="4" t="e">
        <f>IF(AU20="","",'2. závod'!AW20)</f>
        <v>#REF!</v>
      </c>
      <c r="AX20" s="50" t="e">
        <f t="shared" si="9"/>
        <v>#REF!</v>
      </c>
      <c r="AY20" s="63"/>
      <c r="AZ20" s="17" t="e">
        <f>IF(ISNA(MATCH(CONCATENATE(AZ$4,$A20),#REF!,0)),"",INDEX(#REF!,MATCH(CONCATENATE(AZ$4,$A20),#REF!,0),1))</f>
        <v>#REF!</v>
      </c>
      <c r="BA20" s="52"/>
      <c r="BB20" s="4" t="e">
        <f>IF(AZ20="","",'2. závod'!BB20)</f>
        <v>#REF!</v>
      </c>
      <c r="BC20" s="50" t="e">
        <f t="shared" si="10"/>
        <v>#REF!</v>
      </c>
      <c r="BD20" s="63"/>
      <c r="BE20" s="17" t="e">
        <f>IF(ISNA(MATCH(CONCATENATE(BE$4,$A20),#REF!,0)),"",INDEX(#REF!,MATCH(CONCATENATE(BE$4,$A20),#REF!,0),1))</f>
        <v>#REF!</v>
      </c>
      <c r="BF20" s="52"/>
      <c r="BG20" s="4" t="e">
        <f>IF(BE20="","",'2. závod'!BG20)</f>
        <v>#REF!</v>
      </c>
      <c r="BH20" s="50" t="e">
        <f t="shared" si="11"/>
        <v>#REF!</v>
      </c>
      <c r="BI20" s="63"/>
      <c r="BJ20" s="17" t="e">
        <f>IF(ISNA(MATCH(CONCATENATE(BJ$4,$A20),#REF!,0)),"",INDEX(#REF!,MATCH(CONCATENATE(BJ$4,$A20),#REF!,0),1))</f>
        <v>#REF!</v>
      </c>
      <c r="BK20" s="52"/>
      <c r="BL20" s="4" t="e">
        <f>IF(BJ20="","",'2. závod'!BL20)</f>
        <v>#REF!</v>
      </c>
      <c r="BM20" s="50" t="e">
        <f t="shared" si="12"/>
        <v>#REF!</v>
      </c>
      <c r="BN20" s="63"/>
      <c r="BO20" s="17" t="e">
        <f>IF(ISNA(MATCH(CONCATENATE(BO$4,$A20),#REF!,0)),"",INDEX(#REF!,MATCH(CONCATENATE(BO$4,$A20),#REF!,0),1))</f>
        <v>#REF!</v>
      </c>
      <c r="BP20" s="52"/>
      <c r="BQ20" s="4" t="e">
        <f>IF(BO20="","",'2. závod'!BQ20)</f>
        <v>#REF!</v>
      </c>
      <c r="BR20" s="50" t="e">
        <f t="shared" si="13"/>
        <v>#REF!</v>
      </c>
      <c r="BS20" s="63"/>
      <c r="BT20" s="17" t="e">
        <f>IF(ISNA(MATCH(CONCATENATE(BT$4,$A20),#REF!,0)),"",INDEX(#REF!,MATCH(CONCATENATE(BT$4,$A20),#REF!,0),1))</f>
        <v>#REF!</v>
      </c>
      <c r="BU20" s="52"/>
      <c r="BV20" s="4" t="e">
        <f>IF(BT20="","",'2. závod'!BV20)</f>
        <v>#REF!</v>
      </c>
      <c r="BW20" s="50" t="e">
        <f t="shared" si="14"/>
        <v>#REF!</v>
      </c>
      <c r="BX20" s="63"/>
    </row>
    <row r="21" spans="1:76" s="10" customFormat="1" ht="34.5" customHeight="1">
      <c r="A21" s="5">
        <v>16</v>
      </c>
      <c r="B21" s="17" t="e">
        <f>IF(ISNA(MATCH(CONCATENATE(B$4,$A21),#REF!,0)),"",INDEX(#REF!,MATCH(CONCATENATE(B$4,$A21),#REF!,0),1))</f>
        <v>#REF!</v>
      </c>
      <c r="C21" s="52"/>
      <c r="D21" s="4" t="e">
        <f>IF(B21="","",'2. závod'!D21)</f>
        <v>#REF!</v>
      </c>
      <c r="E21" s="50" t="e">
        <f t="shared" si="0"/>
        <v>#REF!</v>
      </c>
      <c r="F21" s="63"/>
      <c r="G21" s="17" t="e">
        <f>IF(ISNA(MATCH(CONCATENATE(G$4,$A21),#REF!,0)),"",INDEX(#REF!,MATCH(CONCATENATE(G$4,$A21),#REF!,0),1))</f>
        <v>#REF!</v>
      </c>
      <c r="H21" s="52"/>
      <c r="I21" s="4" t="e">
        <f>IF(G21="","",'2. závod'!I21)</f>
        <v>#REF!</v>
      </c>
      <c r="J21" s="50" t="e">
        <f t="shared" si="1"/>
        <v>#REF!</v>
      </c>
      <c r="K21" s="63"/>
      <c r="L21" s="17" t="e">
        <f>IF(ISNA(MATCH(CONCATENATE(L$4,$A21),#REF!,0)),"",INDEX(#REF!,MATCH(CONCATENATE(L$4,$A21),#REF!,0),1))</f>
        <v>#REF!</v>
      </c>
      <c r="M21" s="52"/>
      <c r="N21" s="4" t="e">
        <f>IF(L21="","",'2. závod'!N21)</f>
        <v>#REF!</v>
      </c>
      <c r="O21" s="50" t="e">
        <f t="shared" si="2"/>
        <v>#REF!</v>
      </c>
      <c r="P21" s="63"/>
      <c r="Q21" s="17" t="e">
        <f>IF(ISNA(MATCH(CONCATENATE(Q$4,$A21),#REF!,0)),"",INDEX(#REF!,MATCH(CONCATENATE(Q$4,$A21),#REF!,0),1))</f>
        <v>#REF!</v>
      </c>
      <c r="R21" s="52"/>
      <c r="S21" s="4" t="e">
        <f>IF(Q21="","",'2. závod'!S21)</f>
        <v>#REF!</v>
      </c>
      <c r="T21" s="50" t="e">
        <f t="shared" si="3"/>
        <v>#REF!</v>
      </c>
      <c r="U21" s="63"/>
      <c r="V21" s="17" t="e">
        <f>IF(ISNA(MATCH(CONCATENATE(V$4,$A21),#REF!,0)),"",INDEX(#REF!,MATCH(CONCATENATE(V$4,$A21),#REF!,0),1))</f>
        <v>#REF!</v>
      </c>
      <c r="W21" s="52"/>
      <c r="X21" s="4" t="e">
        <f>IF(V21="","",'2. závod'!X21)</f>
        <v>#REF!</v>
      </c>
      <c r="Y21" s="50" t="e">
        <f t="shared" si="4"/>
        <v>#REF!</v>
      </c>
      <c r="Z21" s="63"/>
      <c r="AA21" s="17" t="e">
        <f>IF(ISNA(MATCH(CONCATENATE(AA$4,$A21),#REF!,0)),"",INDEX(#REF!,MATCH(CONCATENATE(AA$4,$A21),#REF!,0),1))</f>
        <v>#REF!</v>
      </c>
      <c r="AB21" s="52"/>
      <c r="AC21" s="4" t="e">
        <f>IF(AA21="","",'2. závod'!AC21)</f>
        <v>#REF!</v>
      </c>
      <c r="AD21" s="50" t="e">
        <f t="shared" si="5"/>
        <v>#REF!</v>
      </c>
      <c r="AE21" s="63"/>
      <c r="AF21" s="17" t="e">
        <f>IF(ISNA(MATCH(CONCATENATE(AF$4,$A21),#REF!,0)),"",INDEX(#REF!,MATCH(CONCATENATE(AF$4,$A21),#REF!,0),1))</f>
        <v>#REF!</v>
      </c>
      <c r="AG21" s="52"/>
      <c r="AH21" s="4" t="e">
        <f>IF(AF21="","",'2. závod'!AH21)</f>
        <v>#REF!</v>
      </c>
      <c r="AI21" s="50" t="e">
        <f t="shared" si="6"/>
        <v>#REF!</v>
      </c>
      <c r="AJ21" s="63"/>
      <c r="AK21" s="17" t="e">
        <f>IF(ISNA(MATCH(CONCATENATE(AK$4,$A21),#REF!,0)),"",INDEX(#REF!,MATCH(CONCATENATE(AK$4,$A21),#REF!,0),1))</f>
        <v>#REF!</v>
      </c>
      <c r="AL21" s="52"/>
      <c r="AM21" s="4" t="e">
        <f>IF(AK21="","",'2. závod'!AM21)</f>
        <v>#REF!</v>
      </c>
      <c r="AN21" s="50" t="e">
        <f t="shared" si="7"/>
        <v>#REF!</v>
      </c>
      <c r="AO21" s="63"/>
      <c r="AP21" s="17" t="e">
        <f>IF(ISNA(MATCH(CONCATENATE(AP$4,$A21),#REF!,0)),"",INDEX(#REF!,MATCH(CONCATENATE(AP$4,$A21),#REF!,0),1))</f>
        <v>#REF!</v>
      </c>
      <c r="AQ21" s="52"/>
      <c r="AR21" s="4" t="e">
        <f>IF(AP21="","",'2. závod'!AR21)</f>
        <v>#REF!</v>
      </c>
      <c r="AS21" s="50" t="e">
        <f t="shared" si="8"/>
        <v>#REF!</v>
      </c>
      <c r="AT21" s="63"/>
      <c r="AU21" s="17" t="e">
        <f>IF(ISNA(MATCH(CONCATENATE(AU$4,$A21),#REF!,0)),"",INDEX(#REF!,MATCH(CONCATENATE(AU$4,$A21),#REF!,0),1))</f>
        <v>#REF!</v>
      </c>
      <c r="AV21" s="52"/>
      <c r="AW21" s="4" t="e">
        <f>IF(AU21="","",'2. závod'!AW21)</f>
        <v>#REF!</v>
      </c>
      <c r="AX21" s="50" t="e">
        <f t="shared" si="9"/>
        <v>#REF!</v>
      </c>
      <c r="AY21" s="63"/>
      <c r="AZ21" s="17" t="e">
        <f>IF(ISNA(MATCH(CONCATENATE(AZ$4,$A21),#REF!,0)),"",INDEX(#REF!,MATCH(CONCATENATE(AZ$4,$A21),#REF!,0),1))</f>
        <v>#REF!</v>
      </c>
      <c r="BA21" s="52"/>
      <c r="BB21" s="4" t="e">
        <f>IF(AZ21="","",'2. závod'!BB21)</f>
        <v>#REF!</v>
      </c>
      <c r="BC21" s="50" t="e">
        <f t="shared" si="10"/>
        <v>#REF!</v>
      </c>
      <c r="BD21" s="63"/>
      <c r="BE21" s="17" t="e">
        <f>IF(ISNA(MATCH(CONCATENATE(BE$4,$A21),#REF!,0)),"",INDEX(#REF!,MATCH(CONCATENATE(BE$4,$A21),#REF!,0),1))</f>
        <v>#REF!</v>
      </c>
      <c r="BF21" s="52"/>
      <c r="BG21" s="4" t="e">
        <f>IF(BE21="","",'2. závod'!BG21)</f>
        <v>#REF!</v>
      </c>
      <c r="BH21" s="50" t="e">
        <f t="shared" si="11"/>
        <v>#REF!</v>
      </c>
      <c r="BI21" s="63"/>
      <c r="BJ21" s="17" t="e">
        <f>IF(ISNA(MATCH(CONCATENATE(BJ$4,$A21),#REF!,0)),"",INDEX(#REF!,MATCH(CONCATENATE(BJ$4,$A21),#REF!,0),1))</f>
        <v>#REF!</v>
      </c>
      <c r="BK21" s="52"/>
      <c r="BL21" s="4" t="e">
        <f>IF(BJ21="","",'2. závod'!BL21)</f>
        <v>#REF!</v>
      </c>
      <c r="BM21" s="50" t="e">
        <f t="shared" si="12"/>
        <v>#REF!</v>
      </c>
      <c r="BN21" s="63"/>
      <c r="BO21" s="17" t="e">
        <f>IF(ISNA(MATCH(CONCATENATE(BO$4,$A21),#REF!,0)),"",INDEX(#REF!,MATCH(CONCATENATE(BO$4,$A21),#REF!,0),1))</f>
        <v>#REF!</v>
      </c>
      <c r="BP21" s="52"/>
      <c r="BQ21" s="4" t="e">
        <f>IF(BO21="","",'2. závod'!BQ21)</f>
        <v>#REF!</v>
      </c>
      <c r="BR21" s="50" t="e">
        <f t="shared" si="13"/>
        <v>#REF!</v>
      </c>
      <c r="BS21" s="63"/>
      <c r="BT21" s="17" t="e">
        <f>IF(ISNA(MATCH(CONCATENATE(BT$4,$A21),#REF!,0)),"",INDEX(#REF!,MATCH(CONCATENATE(BT$4,$A21),#REF!,0),1))</f>
        <v>#REF!</v>
      </c>
      <c r="BU21" s="52"/>
      <c r="BV21" s="4" t="e">
        <f>IF(BT21="","",'2. závod'!BV21)</f>
        <v>#REF!</v>
      </c>
      <c r="BW21" s="50" t="e">
        <f t="shared" si="14"/>
        <v>#REF!</v>
      </c>
      <c r="BX21" s="63"/>
    </row>
    <row r="22" spans="1:76" s="10" customFormat="1" ht="34.5" customHeight="1">
      <c r="A22" s="5">
        <v>17</v>
      </c>
      <c r="B22" s="17" t="e">
        <f>IF(ISNA(MATCH(CONCATENATE(B$4,$A22),#REF!,0)),"",INDEX(#REF!,MATCH(CONCATENATE(B$4,$A22),#REF!,0),1))</f>
        <v>#REF!</v>
      </c>
      <c r="C22" s="52"/>
      <c r="D22" s="4" t="e">
        <f>IF(B22="","",'2. závod'!D22)</f>
        <v>#REF!</v>
      </c>
      <c r="E22" s="50" t="e">
        <f t="shared" si="0"/>
        <v>#REF!</v>
      </c>
      <c r="F22" s="63"/>
      <c r="G22" s="17" t="e">
        <f>IF(ISNA(MATCH(CONCATENATE(G$4,$A22),#REF!,0)),"",INDEX(#REF!,MATCH(CONCATENATE(G$4,$A22),#REF!,0),1))</f>
        <v>#REF!</v>
      </c>
      <c r="H22" s="52"/>
      <c r="I22" s="4" t="e">
        <f>IF(G22="","",'2. závod'!I22)</f>
        <v>#REF!</v>
      </c>
      <c r="J22" s="50" t="e">
        <f t="shared" si="1"/>
        <v>#REF!</v>
      </c>
      <c r="K22" s="63"/>
      <c r="L22" s="17" t="e">
        <f>IF(ISNA(MATCH(CONCATENATE(L$4,$A22),#REF!,0)),"",INDEX(#REF!,MATCH(CONCATENATE(L$4,$A22),#REF!,0),1))</f>
        <v>#REF!</v>
      </c>
      <c r="M22" s="52"/>
      <c r="N22" s="4" t="e">
        <f>IF(L22="","",'2. závod'!N22)</f>
        <v>#REF!</v>
      </c>
      <c r="O22" s="50" t="e">
        <f t="shared" si="2"/>
        <v>#REF!</v>
      </c>
      <c r="P22" s="63"/>
      <c r="Q22" s="17" t="e">
        <f>IF(ISNA(MATCH(CONCATENATE(Q$4,$A22),#REF!,0)),"",INDEX(#REF!,MATCH(CONCATENATE(Q$4,$A22),#REF!,0),1))</f>
        <v>#REF!</v>
      </c>
      <c r="R22" s="52"/>
      <c r="S22" s="4" t="e">
        <f>IF(Q22="","",'2. závod'!S22)</f>
        <v>#REF!</v>
      </c>
      <c r="T22" s="50" t="e">
        <f t="shared" si="3"/>
        <v>#REF!</v>
      </c>
      <c r="U22" s="63"/>
      <c r="V22" s="17" t="e">
        <f>IF(ISNA(MATCH(CONCATENATE(V$4,$A22),#REF!,0)),"",INDEX(#REF!,MATCH(CONCATENATE(V$4,$A22),#REF!,0),1))</f>
        <v>#REF!</v>
      </c>
      <c r="W22" s="52"/>
      <c r="X22" s="4" t="e">
        <f>IF(V22="","",'2. závod'!X22)</f>
        <v>#REF!</v>
      </c>
      <c r="Y22" s="50" t="e">
        <f t="shared" si="4"/>
        <v>#REF!</v>
      </c>
      <c r="Z22" s="63"/>
      <c r="AA22" s="17" t="e">
        <f>IF(ISNA(MATCH(CONCATENATE(AA$4,$A22),#REF!,0)),"",INDEX(#REF!,MATCH(CONCATENATE(AA$4,$A22),#REF!,0),1))</f>
        <v>#REF!</v>
      </c>
      <c r="AB22" s="52"/>
      <c r="AC22" s="4" t="e">
        <f>IF(AA22="","",'2. závod'!AC22)</f>
        <v>#REF!</v>
      </c>
      <c r="AD22" s="50" t="e">
        <f t="shared" si="5"/>
        <v>#REF!</v>
      </c>
      <c r="AE22" s="63"/>
      <c r="AF22" s="17" t="e">
        <f>IF(ISNA(MATCH(CONCATENATE(AF$4,$A22),#REF!,0)),"",INDEX(#REF!,MATCH(CONCATENATE(AF$4,$A22),#REF!,0),1))</f>
        <v>#REF!</v>
      </c>
      <c r="AG22" s="52"/>
      <c r="AH22" s="4" t="e">
        <f>IF(AF22="","",'2. závod'!AH22)</f>
        <v>#REF!</v>
      </c>
      <c r="AI22" s="50" t="e">
        <f t="shared" si="6"/>
        <v>#REF!</v>
      </c>
      <c r="AJ22" s="63"/>
      <c r="AK22" s="17" t="e">
        <f>IF(ISNA(MATCH(CONCATENATE(AK$4,$A22),#REF!,0)),"",INDEX(#REF!,MATCH(CONCATENATE(AK$4,$A22),#REF!,0),1))</f>
        <v>#REF!</v>
      </c>
      <c r="AL22" s="52"/>
      <c r="AM22" s="4" t="e">
        <f>IF(AK22="","",'2. závod'!AM22)</f>
        <v>#REF!</v>
      </c>
      <c r="AN22" s="50" t="e">
        <f t="shared" si="7"/>
        <v>#REF!</v>
      </c>
      <c r="AO22" s="63"/>
      <c r="AP22" s="17" t="e">
        <f>IF(ISNA(MATCH(CONCATENATE(AP$4,$A22),#REF!,0)),"",INDEX(#REF!,MATCH(CONCATENATE(AP$4,$A22),#REF!,0),1))</f>
        <v>#REF!</v>
      </c>
      <c r="AQ22" s="52"/>
      <c r="AR22" s="4" t="e">
        <f>IF(AP22="","",'2. závod'!AR22)</f>
        <v>#REF!</v>
      </c>
      <c r="AS22" s="50" t="e">
        <f t="shared" si="8"/>
        <v>#REF!</v>
      </c>
      <c r="AT22" s="63"/>
      <c r="AU22" s="17" t="e">
        <f>IF(ISNA(MATCH(CONCATENATE(AU$4,$A22),#REF!,0)),"",INDEX(#REF!,MATCH(CONCATENATE(AU$4,$A22),#REF!,0),1))</f>
        <v>#REF!</v>
      </c>
      <c r="AV22" s="52"/>
      <c r="AW22" s="4" t="e">
        <f>IF(AU22="","",'2. závod'!AW22)</f>
        <v>#REF!</v>
      </c>
      <c r="AX22" s="50" t="e">
        <f t="shared" si="9"/>
        <v>#REF!</v>
      </c>
      <c r="AY22" s="63"/>
      <c r="AZ22" s="17" t="e">
        <f>IF(ISNA(MATCH(CONCATENATE(AZ$4,$A22),#REF!,0)),"",INDEX(#REF!,MATCH(CONCATENATE(AZ$4,$A22),#REF!,0),1))</f>
        <v>#REF!</v>
      </c>
      <c r="BA22" s="52"/>
      <c r="BB22" s="4" t="e">
        <f>IF(AZ22="","",'2. závod'!BB22)</f>
        <v>#REF!</v>
      </c>
      <c r="BC22" s="50" t="e">
        <f t="shared" si="10"/>
        <v>#REF!</v>
      </c>
      <c r="BD22" s="63"/>
      <c r="BE22" s="17" t="e">
        <f>IF(ISNA(MATCH(CONCATENATE(BE$4,$A22),#REF!,0)),"",INDEX(#REF!,MATCH(CONCATENATE(BE$4,$A22),#REF!,0),1))</f>
        <v>#REF!</v>
      </c>
      <c r="BF22" s="52"/>
      <c r="BG22" s="4" t="e">
        <f>IF(BE22="","",'2. závod'!BG22)</f>
        <v>#REF!</v>
      </c>
      <c r="BH22" s="50" t="e">
        <f t="shared" si="11"/>
        <v>#REF!</v>
      </c>
      <c r="BI22" s="63"/>
      <c r="BJ22" s="17" t="e">
        <f>IF(ISNA(MATCH(CONCATENATE(BJ$4,$A22),#REF!,0)),"",INDEX(#REF!,MATCH(CONCATENATE(BJ$4,$A22),#REF!,0),1))</f>
        <v>#REF!</v>
      </c>
      <c r="BK22" s="52"/>
      <c r="BL22" s="4" t="e">
        <f>IF(BJ22="","",'2. závod'!BL22)</f>
        <v>#REF!</v>
      </c>
      <c r="BM22" s="50" t="e">
        <f t="shared" si="12"/>
        <v>#REF!</v>
      </c>
      <c r="BN22" s="63"/>
      <c r="BO22" s="17" t="e">
        <f>IF(ISNA(MATCH(CONCATENATE(BO$4,$A22),#REF!,0)),"",INDEX(#REF!,MATCH(CONCATENATE(BO$4,$A22),#REF!,0),1))</f>
        <v>#REF!</v>
      </c>
      <c r="BP22" s="52"/>
      <c r="BQ22" s="4" t="e">
        <f>IF(BO22="","",'2. závod'!BQ22)</f>
        <v>#REF!</v>
      </c>
      <c r="BR22" s="50" t="e">
        <f t="shared" si="13"/>
        <v>#REF!</v>
      </c>
      <c r="BS22" s="63"/>
      <c r="BT22" s="17" t="e">
        <f>IF(ISNA(MATCH(CONCATENATE(BT$4,$A22),#REF!,0)),"",INDEX(#REF!,MATCH(CONCATENATE(BT$4,$A22),#REF!,0),1))</f>
        <v>#REF!</v>
      </c>
      <c r="BU22" s="52"/>
      <c r="BV22" s="4" t="e">
        <f>IF(BT22="","",'2. závod'!BV22)</f>
        <v>#REF!</v>
      </c>
      <c r="BW22" s="50" t="e">
        <f t="shared" si="14"/>
        <v>#REF!</v>
      </c>
      <c r="BX22" s="63"/>
    </row>
    <row r="23" spans="1:76" s="10" customFormat="1" ht="34.5" customHeight="1">
      <c r="A23" s="5">
        <v>18</v>
      </c>
      <c r="B23" s="17" t="e">
        <f>IF(ISNA(MATCH(CONCATENATE(B$4,$A23),#REF!,0)),"",INDEX(#REF!,MATCH(CONCATENATE(B$4,$A23),#REF!,0),1))</f>
        <v>#REF!</v>
      </c>
      <c r="C23" s="52"/>
      <c r="D23" s="4" t="e">
        <f>IF(B23="","",'2. závod'!D23)</f>
        <v>#REF!</v>
      </c>
      <c r="E23" s="50" t="e">
        <f t="shared" si="0"/>
        <v>#REF!</v>
      </c>
      <c r="F23" s="63"/>
      <c r="G23" s="17" t="e">
        <f>IF(ISNA(MATCH(CONCATENATE(G$4,$A23),#REF!,0)),"",INDEX(#REF!,MATCH(CONCATENATE(G$4,$A23),#REF!,0),1))</f>
        <v>#REF!</v>
      </c>
      <c r="H23" s="52"/>
      <c r="I23" s="4" t="e">
        <f>IF(G23="","",'2. závod'!I23)</f>
        <v>#REF!</v>
      </c>
      <c r="J23" s="50" t="e">
        <f t="shared" si="1"/>
        <v>#REF!</v>
      </c>
      <c r="K23" s="63"/>
      <c r="L23" s="17" t="e">
        <f>IF(ISNA(MATCH(CONCATENATE(L$4,$A23),#REF!,0)),"",INDEX(#REF!,MATCH(CONCATENATE(L$4,$A23),#REF!,0),1))</f>
        <v>#REF!</v>
      </c>
      <c r="M23" s="52"/>
      <c r="N23" s="4" t="e">
        <f>IF(L23="","",'2. závod'!N23)</f>
        <v>#REF!</v>
      </c>
      <c r="O23" s="50" t="e">
        <f t="shared" si="2"/>
        <v>#REF!</v>
      </c>
      <c r="P23" s="63"/>
      <c r="Q23" s="17" t="e">
        <f>IF(ISNA(MATCH(CONCATENATE(Q$4,$A23),#REF!,0)),"",INDEX(#REF!,MATCH(CONCATENATE(Q$4,$A23),#REF!,0),1))</f>
        <v>#REF!</v>
      </c>
      <c r="R23" s="52"/>
      <c r="S23" s="4" t="e">
        <f>IF(Q23="","",'2. závod'!S23)</f>
        <v>#REF!</v>
      </c>
      <c r="T23" s="50" t="e">
        <f t="shared" si="3"/>
        <v>#REF!</v>
      </c>
      <c r="U23" s="63"/>
      <c r="V23" s="17" t="e">
        <f>IF(ISNA(MATCH(CONCATENATE(V$4,$A23),#REF!,0)),"",INDEX(#REF!,MATCH(CONCATENATE(V$4,$A23),#REF!,0),1))</f>
        <v>#REF!</v>
      </c>
      <c r="W23" s="52"/>
      <c r="X23" s="4" t="e">
        <f>IF(V23="","",'2. závod'!X23)</f>
        <v>#REF!</v>
      </c>
      <c r="Y23" s="50" t="e">
        <f t="shared" si="4"/>
        <v>#REF!</v>
      </c>
      <c r="Z23" s="63"/>
      <c r="AA23" s="17" t="e">
        <f>IF(ISNA(MATCH(CONCATENATE(AA$4,$A23),#REF!,0)),"",INDEX(#REF!,MATCH(CONCATENATE(AA$4,$A23),#REF!,0),1))</f>
        <v>#REF!</v>
      </c>
      <c r="AB23" s="52"/>
      <c r="AC23" s="4" t="e">
        <f>IF(AA23="","",'2. závod'!AC23)</f>
        <v>#REF!</v>
      </c>
      <c r="AD23" s="50" t="e">
        <f t="shared" si="5"/>
        <v>#REF!</v>
      </c>
      <c r="AE23" s="63"/>
      <c r="AF23" s="17" t="e">
        <f>IF(ISNA(MATCH(CONCATENATE(AF$4,$A23),#REF!,0)),"",INDEX(#REF!,MATCH(CONCATENATE(AF$4,$A23),#REF!,0),1))</f>
        <v>#REF!</v>
      </c>
      <c r="AG23" s="52"/>
      <c r="AH23" s="4" t="e">
        <f>IF(AF23="","",'2. závod'!AH23)</f>
        <v>#REF!</v>
      </c>
      <c r="AI23" s="50" t="e">
        <f t="shared" si="6"/>
        <v>#REF!</v>
      </c>
      <c r="AJ23" s="63"/>
      <c r="AK23" s="17" t="e">
        <f>IF(ISNA(MATCH(CONCATENATE(AK$4,$A23),#REF!,0)),"",INDEX(#REF!,MATCH(CONCATENATE(AK$4,$A23),#REF!,0),1))</f>
        <v>#REF!</v>
      </c>
      <c r="AL23" s="52"/>
      <c r="AM23" s="4" t="e">
        <f>IF(AK23="","",'2. závod'!AM23)</f>
        <v>#REF!</v>
      </c>
      <c r="AN23" s="50" t="e">
        <f t="shared" si="7"/>
        <v>#REF!</v>
      </c>
      <c r="AO23" s="63"/>
      <c r="AP23" s="17" t="e">
        <f>IF(ISNA(MATCH(CONCATENATE(AP$4,$A23),#REF!,0)),"",INDEX(#REF!,MATCH(CONCATENATE(AP$4,$A23),#REF!,0),1))</f>
        <v>#REF!</v>
      </c>
      <c r="AQ23" s="52"/>
      <c r="AR23" s="4" t="e">
        <f>IF(AP23="","",'2. závod'!AR23)</f>
        <v>#REF!</v>
      </c>
      <c r="AS23" s="50" t="e">
        <f t="shared" si="8"/>
        <v>#REF!</v>
      </c>
      <c r="AT23" s="63"/>
      <c r="AU23" s="17" t="e">
        <f>IF(ISNA(MATCH(CONCATENATE(AU$4,$A23),#REF!,0)),"",INDEX(#REF!,MATCH(CONCATENATE(AU$4,$A23),#REF!,0),1))</f>
        <v>#REF!</v>
      </c>
      <c r="AV23" s="52"/>
      <c r="AW23" s="4" t="e">
        <f>IF(AU23="","",'2. závod'!AW23)</f>
        <v>#REF!</v>
      </c>
      <c r="AX23" s="50" t="e">
        <f t="shared" si="9"/>
        <v>#REF!</v>
      </c>
      <c r="AY23" s="63"/>
      <c r="AZ23" s="17" t="e">
        <f>IF(ISNA(MATCH(CONCATENATE(AZ$4,$A23),#REF!,0)),"",INDEX(#REF!,MATCH(CONCATENATE(AZ$4,$A23),#REF!,0),1))</f>
        <v>#REF!</v>
      </c>
      <c r="BA23" s="52"/>
      <c r="BB23" s="4" t="e">
        <f>IF(AZ23="","",'2. závod'!BB23)</f>
        <v>#REF!</v>
      </c>
      <c r="BC23" s="50" t="e">
        <f t="shared" si="10"/>
        <v>#REF!</v>
      </c>
      <c r="BD23" s="63"/>
      <c r="BE23" s="17" t="e">
        <f>IF(ISNA(MATCH(CONCATENATE(BE$4,$A23),#REF!,0)),"",INDEX(#REF!,MATCH(CONCATENATE(BE$4,$A23),#REF!,0),1))</f>
        <v>#REF!</v>
      </c>
      <c r="BF23" s="52"/>
      <c r="BG23" s="4" t="e">
        <f>IF(BE23="","",'2. závod'!BG23)</f>
        <v>#REF!</v>
      </c>
      <c r="BH23" s="50" t="e">
        <f t="shared" si="11"/>
        <v>#REF!</v>
      </c>
      <c r="BI23" s="63"/>
      <c r="BJ23" s="17" t="e">
        <f>IF(ISNA(MATCH(CONCATENATE(BJ$4,$A23),#REF!,0)),"",INDEX(#REF!,MATCH(CONCATENATE(BJ$4,$A23),#REF!,0),1))</f>
        <v>#REF!</v>
      </c>
      <c r="BK23" s="52"/>
      <c r="BL23" s="4" t="e">
        <f>IF(BJ23="","",'2. závod'!BL23)</f>
        <v>#REF!</v>
      </c>
      <c r="BM23" s="50" t="e">
        <f t="shared" si="12"/>
        <v>#REF!</v>
      </c>
      <c r="BN23" s="63"/>
      <c r="BO23" s="17" t="e">
        <f>IF(ISNA(MATCH(CONCATENATE(BO$4,$A23),#REF!,0)),"",INDEX(#REF!,MATCH(CONCATENATE(BO$4,$A23),#REF!,0),1))</f>
        <v>#REF!</v>
      </c>
      <c r="BP23" s="52"/>
      <c r="BQ23" s="4" t="e">
        <f>IF(BO23="","",'2. závod'!BQ23)</f>
        <v>#REF!</v>
      </c>
      <c r="BR23" s="50" t="e">
        <f t="shared" si="13"/>
        <v>#REF!</v>
      </c>
      <c r="BS23" s="63"/>
      <c r="BT23" s="17" t="e">
        <f>IF(ISNA(MATCH(CONCATENATE(BT$4,$A23),#REF!,0)),"",INDEX(#REF!,MATCH(CONCATENATE(BT$4,$A23),#REF!,0),1))</f>
        <v>#REF!</v>
      </c>
      <c r="BU23" s="52"/>
      <c r="BV23" s="4" t="e">
        <f>IF(BT23="","",'2. závod'!BV23)</f>
        <v>#REF!</v>
      </c>
      <c r="BW23" s="50" t="e">
        <f t="shared" si="14"/>
        <v>#REF!</v>
      </c>
      <c r="BX23" s="63"/>
    </row>
    <row r="24" spans="1:76" s="10" customFormat="1" ht="34.5" customHeight="1">
      <c r="A24" s="5">
        <v>19</v>
      </c>
      <c r="B24" s="17" t="e">
        <f>IF(ISNA(MATCH(CONCATENATE(B$4,$A24),#REF!,0)),"",INDEX(#REF!,MATCH(CONCATENATE(B$4,$A24),#REF!,0),1))</f>
        <v>#REF!</v>
      </c>
      <c r="C24" s="52"/>
      <c r="D24" s="4" t="e">
        <f>IF(B24="","",'2. závod'!D24)</f>
        <v>#REF!</v>
      </c>
      <c r="E24" s="50" t="e">
        <f t="shared" si="0"/>
        <v>#REF!</v>
      </c>
      <c r="F24" s="63"/>
      <c r="G24" s="17" t="e">
        <f>IF(ISNA(MATCH(CONCATENATE(G$4,$A24),#REF!,0)),"",INDEX(#REF!,MATCH(CONCATENATE(G$4,$A24),#REF!,0),1))</f>
        <v>#REF!</v>
      </c>
      <c r="H24" s="52"/>
      <c r="I24" s="4" t="e">
        <f>IF(G24="","",'2. závod'!I24)</f>
        <v>#REF!</v>
      </c>
      <c r="J24" s="50" t="e">
        <f t="shared" si="1"/>
        <v>#REF!</v>
      </c>
      <c r="K24" s="63"/>
      <c r="L24" s="17" t="e">
        <f>IF(ISNA(MATCH(CONCATENATE(L$4,$A24),#REF!,0)),"",INDEX(#REF!,MATCH(CONCATENATE(L$4,$A24),#REF!,0),1))</f>
        <v>#REF!</v>
      </c>
      <c r="M24" s="52"/>
      <c r="N24" s="4" t="e">
        <f>IF(L24="","",'2. závod'!N24)</f>
        <v>#REF!</v>
      </c>
      <c r="O24" s="50" t="e">
        <f t="shared" si="2"/>
        <v>#REF!</v>
      </c>
      <c r="P24" s="63"/>
      <c r="Q24" s="17" t="e">
        <f>IF(ISNA(MATCH(CONCATENATE(Q$4,$A24),#REF!,0)),"",INDEX(#REF!,MATCH(CONCATENATE(Q$4,$A24),#REF!,0),1))</f>
        <v>#REF!</v>
      </c>
      <c r="R24" s="52"/>
      <c r="S24" s="4" t="e">
        <f>IF(Q24="","",'2. závod'!S24)</f>
        <v>#REF!</v>
      </c>
      <c r="T24" s="50" t="e">
        <f t="shared" si="3"/>
        <v>#REF!</v>
      </c>
      <c r="U24" s="63"/>
      <c r="V24" s="17" t="e">
        <f>IF(ISNA(MATCH(CONCATENATE(V$4,$A24),#REF!,0)),"",INDEX(#REF!,MATCH(CONCATENATE(V$4,$A24),#REF!,0),1))</f>
        <v>#REF!</v>
      </c>
      <c r="W24" s="52"/>
      <c r="X24" s="4" t="e">
        <f>IF(V24="","",'2. závod'!X24)</f>
        <v>#REF!</v>
      </c>
      <c r="Y24" s="50" t="e">
        <f t="shared" si="4"/>
        <v>#REF!</v>
      </c>
      <c r="Z24" s="63"/>
      <c r="AA24" s="17" t="e">
        <f>IF(ISNA(MATCH(CONCATENATE(AA$4,$A24),#REF!,0)),"",INDEX(#REF!,MATCH(CONCATENATE(AA$4,$A24),#REF!,0),1))</f>
        <v>#REF!</v>
      </c>
      <c r="AB24" s="52"/>
      <c r="AC24" s="4" t="e">
        <f>IF(AA24="","",'2. závod'!AC24)</f>
        <v>#REF!</v>
      </c>
      <c r="AD24" s="50" t="e">
        <f t="shared" si="5"/>
        <v>#REF!</v>
      </c>
      <c r="AE24" s="63"/>
      <c r="AF24" s="17" t="e">
        <f>IF(ISNA(MATCH(CONCATENATE(AF$4,$A24),#REF!,0)),"",INDEX(#REF!,MATCH(CONCATENATE(AF$4,$A24),#REF!,0),1))</f>
        <v>#REF!</v>
      </c>
      <c r="AG24" s="52"/>
      <c r="AH24" s="4" t="e">
        <f>IF(AF24="","",'2. závod'!AH24)</f>
        <v>#REF!</v>
      </c>
      <c r="AI24" s="50" t="e">
        <f t="shared" si="6"/>
        <v>#REF!</v>
      </c>
      <c r="AJ24" s="63"/>
      <c r="AK24" s="17" t="e">
        <f>IF(ISNA(MATCH(CONCATENATE(AK$4,$A24),#REF!,0)),"",INDEX(#REF!,MATCH(CONCATENATE(AK$4,$A24),#REF!,0),1))</f>
        <v>#REF!</v>
      </c>
      <c r="AL24" s="52"/>
      <c r="AM24" s="4" t="e">
        <f>IF(AK24="","",'2. závod'!AM24)</f>
        <v>#REF!</v>
      </c>
      <c r="AN24" s="50" t="e">
        <f t="shared" si="7"/>
        <v>#REF!</v>
      </c>
      <c r="AO24" s="63"/>
      <c r="AP24" s="17" t="e">
        <f>IF(ISNA(MATCH(CONCATENATE(AP$4,$A24),#REF!,0)),"",INDEX(#REF!,MATCH(CONCATENATE(AP$4,$A24),#REF!,0),1))</f>
        <v>#REF!</v>
      </c>
      <c r="AQ24" s="52"/>
      <c r="AR24" s="4" t="e">
        <f>IF(AP24="","",'2. závod'!AR24)</f>
        <v>#REF!</v>
      </c>
      <c r="AS24" s="50" t="e">
        <f t="shared" si="8"/>
        <v>#REF!</v>
      </c>
      <c r="AT24" s="63"/>
      <c r="AU24" s="17" t="e">
        <f>IF(ISNA(MATCH(CONCATENATE(AU$4,$A24),#REF!,0)),"",INDEX(#REF!,MATCH(CONCATENATE(AU$4,$A24),#REF!,0),1))</f>
        <v>#REF!</v>
      </c>
      <c r="AV24" s="52"/>
      <c r="AW24" s="4" t="e">
        <f>IF(AU24="","",'2. závod'!AW24)</f>
        <v>#REF!</v>
      </c>
      <c r="AX24" s="50" t="e">
        <f t="shared" si="9"/>
        <v>#REF!</v>
      </c>
      <c r="AY24" s="63"/>
      <c r="AZ24" s="17" t="e">
        <f>IF(ISNA(MATCH(CONCATENATE(AZ$4,$A24),#REF!,0)),"",INDEX(#REF!,MATCH(CONCATENATE(AZ$4,$A24),#REF!,0),1))</f>
        <v>#REF!</v>
      </c>
      <c r="BA24" s="52"/>
      <c r="BB24" s="4" t="e">
        <f>IF(AZ24="","",'2. závod'!BB24)</f>
        <v>#REF!</v>
      </c>
      <c r="BC24" s="50" t="e">
        <f t="shared" si="10"/>
        <v>#REF!</v>
      </c>
      <c r="BD24" s="63"/>
      <c r="BE24" s="17" t="e">
        <f>IF(ISNA(MATCH(CONCATENATE(BE$4,$A24),#REF!,0)),"",INDEX(#REF!,MATCH(CONCATENATE(BE$4,$A24),#REF!,0),1))</f>
        <v>#REF!</v>
      </c>
      <c r="BF24" s="52"/>
      <c r="BG24" s="4" t="e">
        <f>IF(BE24="","",'2. závod'!BG24)</f>
        <v>#REF!</v>
      </c>
      <c r="BH24" s="50" t="e">
        <f t="shared" si="11"/>
        <v>#REF!</v>
      </c>
      <c r="BI24" s="63"/>
      <c r="BJ24" s="17" t="e">
        <f>IF(ISNA(MATCH(CONCATENATE(BJ$4,$A24),#REF!,0)),"",INDEX(#REF!,MATCH(CONCATENATE(BJ$4,$A24),#REF!,0),1))</f>
        <v>#REF!</v>
      </c>
      <c r="BK24" s="52"/>
      <c r="BL24" s="4" t="e">
        <f>IF(BJ24="","",'2. závod'!BL24)</f>
        <v>#REF!</v>
      </c>
      <c r="BM24" s="50" t="e">
        <f t="shared" si="12"/>
        <v>#REF!</v>
      </c>
      <c r="BN24" s="63"/>
      <c r="BO24" s="17" t="e">
        <f>IF(ISNA(MATCH(CONCATENATE(BO$4,$A24),#REF!,0)),"",INDEX(#REF!,MATCH(CONCATENATE(BO$4,$A24),#REF!,0),1))</f>
        <v>#REF!</v>
      </c>
      <c r="BP24" s="52"/>
      <c r="BQ24" s="4" t="e">
        <f>IF(BO24="","",'2. závod'!BQ24)</f>
        <v>#REF!</v>
      </c>
      <c r="BR24" s="50" t="e">
        <f t="shared" si="13"/>
        <v>#REF!</v>
      </c>
      <c r="BS24" s="63"/>
      <c r="BT24" s="17" t="e">
        <f>IF(ISNA(MATCH(CONCATENATE(BT$4,$A24),#REF!,0)),"",INDEX(#REF!,MATCH(CONCATENATE(BT$4,$A24),#REF!,0),1))</f>
        <v>#REF!</v>
      </c>
      <c r="BU24" s="52"/>
      <c r="BV24" s="4" t="e">
        <f>IF(BT24="","",'2. závod'!BV24)</f>
        <v>#REF!</v>
      </c>
      <c r="BW24" s="50" t="e">
        <f t="shared" si="14"/>
        <v>#REF!</v>
      </c>
      <c r="BX24" s="63"/>
    </row>
    <row r="25" spans="1:76" s="10" customFormat="1" ht="34.5" customHeight="1">
      <c r="A25" s="5">
        <v>20</v>
      </c>
      <c r="B25" s="17" t="e">
        <f>IF(ISNA(MATCH(CONCATENATE(B$4,$A25),#REF!,0)),"",INDEX(#REF!,MATCH(CONCATENATE(B$4,$A25),#REF!,0),1))</f>
        <v>#REF!</v>
      </c>
      <c r="C25" s="52"/>
      <c r="D25" s="4" t="e">
        <f>IF(B25="","",'2. závod'!D25)</f>
        <v>#REF!</v>
      </c>
      <c r="E25" s="50" t="e">
        <f t="shared" si="0"/>
        <v>#REF!</v>
      </c>
      <c r="F25" s="63"/>
      <c r="G25" s="17" t="e">
        <f>IF(ISNA(MATCH(CONCATENATE(G$4,$A25),#REF!,0)),"",INDEX(#REF!,MATCH(CONCATENATE(G$4,$A25),#REF!,0),1))</f>
        <v>#REF!</v>
      </c>
      <c r="H25" s="52"/>
      <c r="I25" s="4" t="e">
        <f>IF(G25="","",'2. závod'!I25)</f>
        <v>#REF!</v>
      </c>
      <c r="J25" s="50" t="e">
        <f t="shared" si="1"/>
        <v>#REF!</v>
      </c>
      <c r="K25" s="63"/>
      <c r="L25" s="17" t="e">
        <f>IF(ISNA(MATCH(CONCATENATE(L$4,$A25),#REF!,0)),"",INDEX(#REF!,MATCH(CONCATENATE(L$4,$A25),#REF!,0),1))</f>
        <v>#REF!</v>
      </c>
      <c r="M25" s="52"/>
      <c r="N25" s="4" t="e">
        <f>IF(L25="","",'2. závod'!N25)</f>
        <v>#REF!</v>
      </c>
      <c r="O25" s="50" t="e">
        <f t="shared" si="2"/>
        <v>#REF!</v>
      </c>
      <c r="P25" s="63"/>
      <c r="Q25" s="17" t="e">
        <f>IF(ISNA(MATCH(CONCATENATE(Q$4,$A25),#REF!,0)),"",INDEX(#REF!,MATCH(CONCATENATE(Q$4,$A25),#REF!,0),1))</f>
        <v>#REF!</v>
      </c>
      <c r="R25" s="52"/>
      <c r="S25" s="4" t="e">
        <f>IF(Q25="","",'2. závod'!S25)</f>
        <v>#REF!</v>
      </c>
      <c r="T25" s="50" t="e">
        <f t="shared" si="3"/>
        <v>#REF!</v>
      </c>
      <c r="U25" s="63"/>
      <c r="V25" s="17" t="e">
        <f>IF(ISNA(MATCH(CONCATENATE(V$4,$A25),#REF!,0)),"",INDEX(#REF!,MATCH(CONCATENATE(V$4,$A25),#REF!,0),1))</f>
        <v>#REF!</v>
      </c>
      <c r="W25" s="52"/>
      <c r="X25" s="4" t="e">
        <f>IF(V25="","",'2. závod'!X25)</f>
        <v>#REF!</v>
      </c>
      <c r="Y25" s="50" t="e">
        <f t="shared" si="4"/>
        <v>#REF!</v>
      </c>
      <c r="Z25" s="63"/>
      <c r="AA25" s="17" t="e">
        <f>IF(ISNA(MATCH(CONCATENATE(AA$4,$A25),#REF!,0)),"",INDEX(#REF!,MATCH(CONCATENATE(AA$4,$A25),#REF!,0),1))</f>
        <v>#REF!</v>
      </c>
      <c r="AB25" s="52"/>
      <c r="AC25" s="4" t="e">
        <f>IF(AA25="","",'2. závod'!AC25)</f>
        <v>#REF!</v>
      </c>
      <c r="AD25" s="50" t="e">
        <f t="shared" si="5"/>
        <v>#REF!</v>
      </c>
      <c r="AE25" s="63"/>
      <c r="AF25" s="17" t="e">
        <f>IF(ISNA(MATCH(CONCATENATE(AF$4,$A25),#REF!,0)),"",INDEX(#REF!,MATCH(CONCATENATE(AF$4,$A25),#REF!,0),1))</f>
        <v>#REF!</v>
      </c>
      <c r="AG25" s="52"/>
      <c r="AH25" s="4" t="e">
        <f>IF(AF25="","",'2. závod'!AH25)</f>
        <v>#REF!</v>
      </c>
      <c r="AI25" s="50" t="e">
        <f t="shared" si="6"/>
        <v>#REF!</v>
      </c>
      <c r="AJ25" s="63"/>
      <c r="AK25" s="17" t="e">
        <f>IF(ISNA(MATCH(CONCATENATE(AK$4,$A25),#REF!,0)),"",INDEX(#REF!,MATCH(CONCATENATE(AK$4,$A25),#REF!,0),1))</f>
        <v>#REF!</v>
      </c>
      <c r="AL25" s="52"/>
      <c r="AM25" s="4" t="e">
        <f>IF(AK25="","",'2. závod'!AM25)</f>
        <v>#REF!</v>
      </c>
      <c r="AN25" s="50" t="e">
        <f t="shared" si="7"/>
        <v>#REF!</v>
      </c>
      <c r="AO25" s="63"/>
      <c r="AP25" s="17" t="e">
        <f>IF(ISNA(MATCH(CONCATENATE(AP$4,$A25),#REF!,0)),"",INDEX(#REF!,MATCH(CONCATENATE(AP$4,$A25),#REF!,0),1))</f>
        <v>#REF!</v>
      </c>
      <c r="AQ25" s="52"/>
      <c r="AR25" s="4" t="e">
        <f>IF(AP25="","",'2. závod'!AR25)</f>
        <v>#REF!</v>
      </c>
      <c r="AS25" s="50" t="e">
        <f t="shared" si="8"/>
        <v>#REF!</v>
      </c>
      <c r="AT25" s="63"/>
      <c r="AU25" s="17" t="e">
        <f>IF(ISNA(MATCH(CONCATENATE(AU$4,$A25),#REF!,0)),"",INDEX(#REF!,MATCH(CONCATENATE(AU$4,$A25),#REF!,0),1))</f>
        <v>#REF!</v>
      </c>
      <c r="AV25" s="52"/>
      <c r="AW25" s="4" t="e">
        <f>IF(AU25="","",'2. závod'!AW25)</f>
        <v>#REF!</v>
      </c>
      <c r="AX25" s="50" t="e">
        <f t="shared" si="9"/>
        <v>#REF!</v>
      </c>
      <c r="AY25" s="63"/>
      <c r="AZ25" s="17" t="e">
        <f>IF(ISNA(MATCH(CONCATENATE(AZ$4,$A25),#REF!,0)),"",INDEX(#REF!,MATCH(CONCATENATE(AZ$4,$A25),#REF!,0),1))</f>
        <v>#REF!</v>
      </c>
      <c r="BA25" s="52"/>
      <c r="BB25" s="4" t="e">
        <f>IF(AZ25="","",'2. závod'!BB25)</f>
        <v>#REF!</v>
      </c>
      <c r="BC25" s="50" t="e">
        <f t="shared" si="10"/>
        <v>#REF!</v>
      </c>
      <c r="BD25" s="63"/>
      <c r="BE25" s="17" t="e">
        <f>IF(ISNA(MATCH(CONCATENATE(BE$4,$A25),#REF!,0)),"",INDEX(#REF!,MATCH(CONCATENATE(BE$4,$A25),#REF!,0),1))</f>
        <v>#REF!</v>
      </c>
      <c r="BF25" s="52"/>
      <c r="BG25" s="4" t="e">
        <f>IF(BE25="","",'2. závod'!BG25)</f>
        <v>#REF!</v>
      </c>
      <c r="BH25" s="50" t="e">
        <f t="shared" si="11"/>
        <v>#REF!</v>
      </c>
      <c r="BI25" s="63"/>
      <c r="BJ25" s="17" t="e">
        <f>IF(ISNA(MATCH(CONCATENATE(BJ$4,$A25),#REF!,0)),"",INDEX(#REF!,MATCH(CONCATENATE(BJ$4,$A25),#REF!,0),1))</f>
        <v>#REF!</v>
      </c>
      <c r="BK25" s="52"/>
      <c r="BL25" s="4" t="e">
        <f>IF(BJ25="","",'2. závod'!BL25)</f>
        <v>#REF!</v>
      </c>
      <c r="BM25" s="50" t="e">
        <f t="shared" si="12"/>
        <v>#REF!</v>
      </c>
      <c r="BN25" s="63"/>
      <c r="BO25" s="17" t="e">
        <f>IF(ISNA(MATCH(CONCATENATE(BO$4,$A25),#REF!,0)),"",INDEX(#REF!,MATCH(CONCATENATE(BO$4,$A25),#REF!,0),1))</f>
        <v>#REF!</v>
      </c>
      <c r="BP25" s="52"/>
      <c r="BQ25" s="4" t="e">
        <f>IF(BO25="","",'2. závod'!BQ25)</f>
        <v>#REF!</v>
      </c>
      <c r="BR25" s="50" t="e">
        <f t="shared" si="13"/>
        <v>#REF!</v>
      </c>
      <c r="BS25" s="63"/>
      <c r="BT25" s="17" t="e">
        <f>IF(ISNA(MATCH(CONCATENATE(BT$4,$A25),#REF!,0)),"",INDEX(#REF!,MATCH(CONCATENATE(BT$4,$A25),#REF!,0),1))</f>
        <v>#REF!</v>
      </c>
      <c r="BU25" s="52"/>
      <c r="BV25" s="4" t="e">
        <f>IF(BT25="","",'2. závod'!BV25)</f>
        <v>#REF!</v>
      </c>
      <c r="BW25" s="50" t="e">
        <f t="shared" si="14"/>
        <v>#REF!</v>
      </c>
      <c r="BX25" s="63"/>
    </row>
    <row r="26" spans="1:76" s="10" customFormat="1" ht="34.5" customHeight="1">
      <c r="A26" s="5">
        <v>21</v>
      </c>
      <c r="B26" s="17" t="e">
        <f>IF(ISNA(MATCH(CONCATENATE(B$4,$A26),#REF!,0)),"",INDEX(#REF!,MATCH(CONCATENATE(B$4,$A26),#REF!,0),1))</f>
        <v>#REF!</v>
      </c>
      <c r="C26" s="52"/>
      <c r="D26" s="4" t="e">
        <f>IF(B26="","",'2. závod'!D26)</f>
        <v>#REF!</v>
      </c>
      <c r="E26" s="50" t="e">
        <f t="shared" si="0"/>
        <v>#REF!</v>
      </c>
      <c r="F26" s="63"/>
      <c r="G26" s="17" t="e">
        <f>IF(ISNA(MATCH(CONCATENATE(G$4,$A26),#REF!,0)),"",INDEX(#REF!,MATCH(CONCATENATE(G$4,$A26),#REF!,0),1))</f>
        <v>#REF!</v>
      </c>
      <c r="H26" s="52"/>
      <c r="I26" s="4" t="e">
        <f>IF(G26="","",'2. závod'!I26)</f>
        <v>#REF!</v>
      </c>
      <c r="J26" s="50" t="e">
        <f t="shared" si="1"/>
        <v>#REF!</v>
      </c>
      <c r="K26" s="63"/>
      <c r="L26" s="17" t="e">
        <f>IF(ISNA(MATCH(CONCATENATE(L$4,$A26),#REF!,0)),"",INDEX(#REF!,MATCH(CONCATENATE(L$4,$A26),#REF!,0),1))</f>
        <v>#REF!</v>
      </c>
      <c r="M26" s="52"/>
      <c r="N26" s="4" t="e">
        <f>IF(L26="","",'2. závod'!N26)</f>
        <v>#REF!</v>
      </c>
      <c r="O26" s="50" t="e">
        <f t="shared" si="2"/>
        <v>#REF!</v>
      </c>
      <c r="P26" s="63"/>
      <c r="Q26" s="17" t="e">
        <f>IF(ISNA(MATCH(CONCATENATE(Q$4,$A26),#REF!,0)),"",INDEX(#REF!,MATCH(CONCATENATE(Q$4,$A26),#REF!,0),1))</f>
        <v>#REF!</v>
      </c>
      <c r="R26" s="52"/>
      <c r="S26" s="4" t="e">
        <f>IF(Q26="","",'2. závod'!S26)</f>
        <v>#REF!</v>
      </c>
      <c r="T26" s="50" t="e">
        <f t="shared" si="3"/>
        <v>#REF!</v>
      </c>
      <c r="U26" s="63"/>
      <c r="V26" s="17" t="e">
        <f>IF(ISNA(MATCH(CONCATENATE(V$4,$A26),#REF!,0)),"",INDEX(#REF!,MATCH(CONCATENATE(V$4,$A26),#REF!,0),1))</f>
        <v>#REF!</v>
      </c>
      <c r="W26" s="52"/>
      <c r="X26" s="4" t="e">
        <f>IF(V26="","",'2. závod'!X26)</f>
        <v>#REF!</v>
      </c>
      <c r="Y26" s="50" t="e">
        <f t="shared" si="4"/>
        <v>#REF!</v>
      </c>
      <c r="Z26" s="63"/>
      <c r="AA26" s="17" t="e">
        <f>IF(ISNA(MATCH(CONCATENATE(AA$4,$A26),#REF!,0)),"",INDEX(#REF!,MATCH(CONCATENATE(AA$4,$A26),#REF!,0),1))</f>
        <v>#REF!</v>
      </c>
      <c r="AB26" s="52"/>
      <c r="AC26" s="4" t="e">
        <f>IF(AA26="","",'2. závod'!AC26)</f>
        <v>#REF!</v>
      </c>
      <c r="AD26" s="50" t="e">
        <f t="shared" si="5"/>
        <v>#REF!</v>
      </c>
      <c r="AE26" s="63"/>
      <c r="AF26" s="17" t="e">
        <f>IF(ISNA(MATCH(CONCATENATE(AF$4,$A26),#REF!,0)),"",INDEX(#REF!,MATCH(CONCATENATE(AF$4,$A26),#REF!,0),1))</f>
        <v>#REF!</v>
      </c>
      <c r="AG26" s="52"/>
      <c r="AH26" s="4" t="e">
        <f>IF(AF26="","",'2. závod'!AH26)</f>
        <v>#REF!</v>
      </c>
      <c r="AI26" s="50" t="e">
        <f t="shared" si="6"/>
        <v>#REF!</v>
      </c>
      <c r="AJ26" s="63"/>
      <c r="AK26" s="17" t="e">
        <f>IF(ISNA(MATCH(CONCATENATE(AK$4,$A26),#REF!,0)),"",INDEX(#REF!,MATCH(CONCATENATE(AK$4,$A26),#REF!,0),1))</f>
        <v>#REF!</v>
      </c>
      <c r="AL26" s="52"/>
      <c r="AM26" s="4" t="e">
        <f>IF(AK26="","",'2. závod'!AM26)</f>
        <v>#REF!</v>
      </c>
      <c r="AN26" s="50" t="e">
        <f t="shared" si="7"/>
        <v>#REF!</v>
      </c>
      <c r="AO26" s="63"/>
      <c r="AP26" s="17" t="e">
        <f>IF(ISNA(MATCH(CONCATENATE(AP$4,$A26),#REF!,0)),"",INDEX(#REF!,MATCH(CONCATENATE(AP$4,$A26),#REF!,0),1))</f>
        <v>#REF!</v>
      </c>
      <c r="AQ26" s="52"/>
      <c r="AR26" s="4" t="e">
        <f>IF(AP26="","",'2. závod'!AR26)</f>
        <v>#REF!</v>
      </c>
      <c r="AS26" s="50" t="e">
        <f t="shared" si="8"/>
        <v>#REF!</v>
      </c>
      <c r="AT26" s="63"/>
      <c r="AU26" s="17" t="e">
        <f>IF(ISNA(MATCH(CONCATENATE(AU$4,$A26),#REF!,0)),"",INDEX(#REF!,MATCH(CONCATENATE(AU$4,$A26),#REF!,0),1))</f>
        <v>#REF!</v>
      </c>
      <c r="AV26" s="52"/>
      <c r="AW26" s="4" t="e">
        <f>IF(AU26="","",'2. závod'!AW26)</f>
        <v>#REF!</v>
      </c>
      <c r="AX26" s="50" t="e">
        <f t="shared" si="9"/>
        <v>#REF!</v>
      </c>
      <c r="AY26" s="63"/>
      <c r="AZ26" s="17" t="e">
        <f>IF(ISNA(MATCH(CONCATENATE(AZ$4,$A26),#REF!,0)),"",INDEX(#REF!,MATCH(CONCATENATE(AZ$4,$A26),#REF!,0),1))</f>
        <v>#REF!</v>
      </c>
      <c r="BA26" s="52"/>
      <c r="BB26" s="4" t="e">
        <f>IF(AZ26="","",'2. závod'!BB26)</f>
        <v>#REF!</v>
      </c>
      <c r="BC26" s="50" t="e">
        <f t="shared" si="10"/>
        <v>#REF!</v>
      </c>
      <c r="BD26" s="63"/>
      <c r="BE26" s="17" t="e">
        <f>IF(ISNA(MATCH(CONCATENATE(BE$4,$A26),#REF!,0)),"",INDEX(#REF!,MATCH(CONCATENATE(BE$4,$A26),#REF!,0),1))</f>
        <v>#REF!</v>
      </c>
      <c r="BF26" s="52"/>
      <c r="BG26" s="4" t="e">
        <f>IF(BE26="","",'2. závod'!BG26)</f>
        <v>#REF!</v>
      </c>
      <c r="BH26" s="50" t="e">
        <f t="shared" si="11"/>
        <v>#REF!</v>
      </c>
      <c r="BI26" s="63"/>
      <c r="BJ26" s="17" t="e">
        <f>IF(ISNA(MATCH(CONCATENATE(BJ$4,$A26),#REF!,0)),"",INDEX(#REF!,MATCH(CONCATENATE(BJ$4,$A26),#REF!,0),1))</f>
        <v>#REF!</v>
      </c>
      <c r="BK26" s="52"/>
      <c r="BL26" s="4" t="e">
        <f>IF(BJ26="","",'2. závod'!BL26)</f>
        <v>#REF!</v>
      </c>
      <c r="BM26" s="50" t="e">
        <f t="shared" si="12"/>
        <v>#REF!</v>
      </c>
      <c r="BN26" s="63"/>
      <c r="BO26" s="17" t="e">
        <f>IF(ISNA(MATCH(CONCATENATE(BO$4,$A26),#REF!,0)),"",INDEX(#REF!,MATCH(CONCATENATE(BO$4,$A26),#REF!,0),1))</f>
        <v>#REF!</v>
      </c>
      <c r="BP26" s="52"/>
      <c r="BQ26" s="4" t="e">
        <f>IF(BO26="","",'2. závod'!BQ26)</f>
        <v>#REF!</v>
      </c>
      <c r="BR26" s="50" t="e">
        <f t="shared" si="13"/>
        <v>#REF!</v>
      </c>
      <c r="BS26" s="63"/>
      <c r="BT26" s="17" t="e">
        <f>IF(ISNA(MATCH(CONCATENATE(BT$4,$A26),#REF!,0)),"",INDEX(#REF!,MATCH(CONCATENATE(BT$4,$A26),#REF!,0),1))</f>
        <v>#REF!</v>
      </c>
      <c r="BU26" s="52"/>
      <c r="BV26" s="4" t="e">
        <f>IF(BT26="","",'2. závod'!BV26)</f>
        <v>#REF!</v>
      </c>
      <c r="BW26" s="50" t="e">
        <f t="shared" si="14"/>
        <v>#REF!</v>
      </c>
      <c r="BX26" s="63"/>
    </row>
    <row r="27" spans="1:76" s="10" customFormat="1" ht="34.5" customHeight="1">
      <c r="A27" s="5">
        <v>22</v>
      </c>
      <c r="B27" s="17" t="e">
        <f>IF(ISNA(MATCH(CONCATENATE(B$4,$A27),#REF!,0)),"",INDEX(#REF!,MATCH(CONCATENATE(B$4,$A27),#REF!,0),1))</f>
        <v>#REF!</v>
      </c>
      <c r="C27" s="52"/>
      <c r="D27" s="4" t="e">
        <f>IF(B27="","",'2. závod'!D27)</f>
        <v>#REF!</v>
      </c>
      <c r="E27" s="50" t="e">
        <f t="shared" si="0"/>
        <v>#REF!</v>
      </c>
      <c r="F27" s="63"/>
      <c r="G27" s="17" t="e">
        <f>IF(ISNA(MATCH(CONCATENATE(G$4,$A27),#REF!,0)),"",INDEX(#REF!,MATCH(CONCATENATE(G$4,$A27),#REF!,0),1))</f>
        <v>#REF!</v>
      </c>
      <c r="H27" s="52"/>
      <c r="I27" s="4" t="e">
        <f>IF(G27="","",'2. závod'!I27)</f>
        <v>#REF!</v>
      </c>
      <c r="J27" s="50" t="e">
        <f t="shared" si="1"/>
        <v>#REF!</v>
      </c>
      <c r="K27" s="63"/>
      <c r="L27" s="17" t="e">
        <f>IF(ISNA(MATCH(CONCATENATE(L$4,$A27),#REF!,0)),"",INDEX(#REF!,MATCH(CONCATENATE(L$4,$A27),#REF!,0),1))</f>
        <v>#REF!</v>
      </c>
      <c r="M27" s="52"/>
      <c r="N27" s="4" t="e">
        <f>IF(L27="","",'2. závod'!N27)</f>
        <v>#REF!</v>
      </c>
      <c r="O27" s="50" t="e">
        <f t="shared" si="2"/>
        <v>#REF!</v>
      </c>
      <c r="P27" s="63"/>
      <c r="Q27" s="17" t="e">
        <f>IF(ISNA(MATCH(CONCATENATE(Q$4,$A27),#REF!,0)),"",INDEX(#REF!,MATCH(CONCATENATE(Q$4,$A27),#REF!,0),1))</f>
        <v>#REF!</v>
      </c>
      <c r="R27" s="52"/>
      <c r="S27" s="4" t="e">
        <f>IF(Q27="","",'2. závod'!S27)</f>
        <v>#REF!</v>
      </c>
      <c r="T27" s="50" t="e">
        <f t="shared" si="3"/>
        <v>#REF!</v>
      </c>
      <c r="U27" s="63"/>
      <c r="V27" s="17" t="e">
        <f>IF(ISNA(MATCH(CONCATENATE(V$4,$A27),#REF!,0)),"",INDEX(#REF!,MATCH(CONCATENATE(V$4,$A27),#REF!,0),1))</f>
        <v>#REF!</v>
      </c>
      <c r="W27" s="52"/>
      <c r="X27" s="4" t="e">
        <f>IF(V27="","",'2. závod'!X27)</f>
        <v>#REF!</v>
      </c>
      <c r="Y27" s="50" t="e">
        <f t="shared" si="4"/>
        <v>#REF!</v>
      </c>
      <c r="Z27" s="63"/>
      <c r="AA27" s="17" t="e">
        <f>IF(ISNA(MATCH(CONCATENATE(AA$4,$A27),#REF!,0)),"",INDEX(#REF!,MATCH(CONCATENATE(AA$4,$A27),#REF!,0),1))</f>
        <v>#REF!</v>
      </c>
      <c r="AB27" s="52"/>
      <c r="AC27" s="4" t="e">
        <f>IF(AA27="","",'2. závod'!AC27)</f>
        <v>#REF!</v>
      </c>
      <c r="AD27" s="50" t="e">
        <f t="shared" si="5"/>
        <v>#REF!</v>
      </c>
      <c r="AE27" s="63"/>
      <c r="AF27" s="17" t="e">
        <f>IF(ISNA(MATCH(CONCATENATE(AF$4,$A27),#REF!,0)),"",INDEX(#REF!,MATCH(CONCATENATE(AF$4,$A27),#REF!,0),1))</f>
        <v>#REF!</v>
      </c>
      <c r="AG27" s="52"/>
      <c r="AH27" s="4" t="e">
        <f>IF(AF27="","",'2. závod'!AH27)</f>
        <v>#REF!</v>
      </c>
      <c r="AI27" s="50" t="e">
        <f t="shared" si="6"/>
        <v>#REF!</v>
      </c>
      <c r="AJ27" s="63"/>
      <c r="AK27" s="17" t="e">
        <f>IF(ISNA(MATCH(CONCATENATE(AK$4,$A27),#REF!,0)),"",INDEX(#REF!,MATCH(CONCATENATE(AK$4,$A27),#REF!,0),1))</f>
        <v>#REF!</v>
      </c>
      <c r="AL27" s="52"/>
      <c r="AM27" s="4" t="e">
        <f>IF(AK27="","",'2. závod'!AM27)</f>
        <v>#REF!</v>
      </c>
      <c r="AN27" s="50" t="e">
        <f t="shared" si="7"/>
        <v>#REF!</v>
      </c>
      <c r="AO27" s="63"/>
      <c r="AP27" s="17" t="e">
        <f>IF(ISNA(MATCH(CONCATENATE(AP$4,$A27),#REF!,0)),"",INDEX(#REF!,MATCH(CONCATENATE(AP$4,$A27),#REF!,0),1))</f>
        <v>#REF!</v>
      </c>
      <c r="AQ27" s="52"/>
      <c r="AR27" s="4" t="e">
        <f>IF(AP27="","",'2. závod'!AR27)</f>
        <v>#REF!</v>
      </c>
      <c r="AS27" s="50" t="e">
        <f t="shared" si="8"/>
        <v>#REF!</v>
      </c>
      <c r="AT27" s="63"/>
      <c r="AU27" s="17" t="e">
        <f>IF(ISNA(MATCH(CONCATENATE(AU$4,$A27),#REF!,0)),"",INDEX(#REF!,MATCH(CONCATENATE(AU$4,$A27),#REF!,0),1))</f>
        <v>#REF!</v>
      </c>
      <c r="AV27" s="52"/>
      <c r="AW27" s="4" t="e">
        <f>IF(AU27="","",'2. závod'!AW27)</f>
        <v>#REF!</v>
      </c>
      <c r="AX27" s="50" t="e">
        <f t="shared" si="9"/>
        <v>#REF!</v>
      </c>
      <c r="AY27" s="63"/>
      <c r="AZ27" s="17" t="e">
        <f>IF(ISNA(MATCH(CONCATENATE(AZ$4,$A27),#REF!,0)),"",INDEX(#REF!,MATCH(CONCATENATE(AZ$4,$A27),#REF!,0),1))</f>
        <v>#REF!</v>
      </c>
      <c r="BA27" s="52"/>
      <c r="BB27" s="4" t="e">
        <f>IF(AZ27="","",'2. závod'!BB27)</f>
        <v>#REF!</v>
      </c>
      <c r="BC27" s="50" t="e">
        <f t="shared" si="10"/>
        <v>#REF!</v>
      </c>
      <c r="BD27" s="63"/>
      <c r="BE27" s="17" t="e">
        <f>IF(ISNA(MATCH(CONCATENATE(BE$4,$A27),#REF!,0)),"",INDEX(#REF!,MATCH(CONCATENATE(BE$4,$A27),#REF!,0),1))</f>
        <v>#REF!</v>
      </c>
      <c r="BF27" s="52"/>
      <c r="BG27" s="4" t="e">
        <f>IF(BE27="","",'2. závod'!BG27)</f>
        <v>#REF!</v>
      </c>
      <c r="BH27" s="50" t="e">
        <f t="shared" si="11"/>
        <v>#REF!</v>
      </c>
      <c r="BI27" s="63"/>
      <c r="BJ27" s="17" t="e">
        <f>IF(ISNA(MATCH(CONCATENATE(BJ$4,$A27),#REF!,0)),"",INDEX(#REF!,MATCH(CONCATENATE(BJ$4,$A27),#REF!,0),1))</f>
        <v>#REF!</v>
      </c>
      <c r="BK27" s="52"/>
      <c r="BL27" s="4" t="e">
        <f>IF(BJ27="","",'2. závod'!BL27)</f>
        <v>#REF!</v>
      </c>
      <c r="BM27" s="50" t="e">
        <f t="shared" si="12"/>
        <v>#REF!</v>
      </c>
      <c r="BN27" s="63"/>
      <c r="BO27" s="17" t="e">
        <f>IF(ISNA(MATCH(CONCATENATE(BO$4,$A27),#REF!,0)),"",INDEX(#REF!,MATCH(CONCATENATE(BO$4,$A27),#REF!,0),1))</f>
        <v>#REF!</v>
      </c>
      <c r="BP27" s="52"/>
      <c r="BQ27" s="4" t="e">
        <f>IF(BO27="","",'2. závod'!BQ27)</f>
        <v>#REF!</v>
      </c>
      <c r="BR27" s="50" t="e">
        <f t="shared" si="13"/>
        <v>#REF!</v>
      </c>
      <c r="BS27" s="63"/>
      <c r="BT27" s="17" t="e">
        <f>IF(ISNA(MATCH(CONCATENATE(BT$4,$A27),#REF!,0)),"",INDEX(#REF!,MATCH(CONCATENATE(BT$4,$A27),#REF!,0),1))</f>
        <v>#REF!</v>
      </c>
      <c r="BU27" s="52"/>
      <c r="BV27" s="4" t="e">
        <f>IF(BT27="","",'2. závod'!BV27)</f>
        <v>#REF!</v>
      </c>
      <c r="BW27" s="50" t="e">
        <f t="shared" si="14"/>
        <v>#REF!</v>
      </c>
      <c r="BX27" s="63"/>
    </row>
    <row r="28" spans="1:76" s="10" customFormat="1" ht="34.5" customHeight="1">
      <c r="A28" s="5">
        <v>23</v>
      </c>
      <c r="B28" s="17" t="e">
        <f>IF(ISNA(MATCH(CONCATENATE(B$4,$A28),#REF!,0)),"",INDEX(#REF!,MATCH(CONCATENATE(B$4,$A28),#REF!,0),1))</f>
        <v>#REF!</v>
      </c>
      <c r="C28" s="52"/>
      <c r="D28" s="4" t="e">
        <f>IF(B28="","",'2. závod'!D28)</f>
        <v>#REF!</v>
      </c>
      <c r="E28" s="50" t="e">
        <f t="shared" si="0"/>
        <v>#REF!</v>
      </c>
      <c r="F28" s="63"/>
      <c r="G28" s="17" t="e">
        <f>IF(ISNA(MATCH(CONCATENATE(G$4,$A28),#REF!,0)),"",INDEX(#REF!,MATCH(CONCATENATE(G$4,$A28),#REF!,0),1))</f>
        <v>#REF!</v>
      </c>
      <c r="H28" s="52"/>
      <c r="I28" s="4" t="e">
        <f>IF(G28="","",'2. závod'!I28)</f>
        <v>#REF!</v>
      </c>
      <c r="J28" s="50" t="e">
        <f t="shared" si="1"/>
        <v>#REF!</v>
      </c>
      <c r="K28" s="63"/>
      <c r="L28" s="17" t="e">
        <f>IF(ISNA(MATCH(CONCATENATE(L$4,$A28),#REF!,0)),"",INDEX(#REF!,MATCH(CONCATENATE(L$4,$A28),#REF!,0),1))</f>
        <v>#REF!</v>
      </c>
      <c r="M28" s="52"/>
      <c r="N28" s="4" t="e">
        <f>IF(L28="","",'2. závod'!N28)</f>
        <v>#REF!</v>
      </c>
      <c r="O28" s="50" t="e">
        <f t="shared" si="2"/>
        <v>#REF!</v>
      </c>
      <c r="P28" s="63"/>
      <c r="Q28" s="17" t="e">
        <f>IF(ISNA(MATCH(CONCATENATE(Q$4,$A28),#REF!,0)),"",INDEX(#REF!,MATCH(CONCATENATE(Q$4,$A28),#REF!,0),1))</f>
        <v>#REF!</v>
      </c>
      <c r="R28" s="52"/>
      <c r="S28" s="4" t="e">
        <f>IF(Q28="","",'2. závod'!S28)</f>
        <v>#REF!</v>
      </c>
      <c r="T28" s="50" t="e">
        <f t="shared" si="3"/>
        <v>#REF!</v>
      </c>
      <c r="U28" s="63"/>
      <c r="V28" s="17" t="e">
        <f>IF(ISNA(MATCH(CONCATENATE(V$4,$A28),#REF!,0)),"",INDEX(#REF!,MATCH(CONCATENATE(V$4,$A28),#REF!,0),1))</f>
        <v>#REF!</v>
      </c>
      <c r="W28" s="52"/>
      <c r="X28" s="4" t="e">
        <f>IF(V28="","",'2. závod'!X28)</f>
        <v>#REF!</v>
      </c>
      <c r="Y28" s="50" t="e">
        <f t="shared" si="4"/>
        <v>#REF!</v>
      </c>
      <c r="Z28" s="63"/>
      <c r="AA28" s="17" t="e">
        <f>IF(ISNA(MATCH(CONCATENATE(AA$4,$A28),#REF!,0)),"",INDEX(#REF!,MATCH(CONCATENATE(AA$4,$A28),#REF!,0),1))</f>
        <v>#REF!</v>
      </c>
      <c r="AB28" s="52"/>
      <c r="AC28" s="4" t="e">
        <f>IF(AA28="","",'2. závod'!AC28)</f>
        <v>#REF!</v>
      </c>
      <c r="AD28" s="50" t="e">
        <f t="shared" si="5"/>
        <v>#REF!</v>
      </c>
      <c r="AE28" s="63"/>
      <c r="AF28" s="17" t="e">
        <f>IF(ISNA(MATCH(CONCATENATE(AF$4,$A28),#REF!,0)),"",INDEX(#REF!,MATCH(CONCATENATE(AF$4,$A28),#REF!,0),1))</f>
        <v>#REF!</v>
      </c>
      <c r="AG28" s="52"/>
      <c r="AH28" s="4" t="e">
        <f>IF(AF28="","",'2. závod'!AH28)</f>
        <v>#REF!</v>
      </c>
      <c r="AI28" s="50" t="e">
        <f t="shared" si="6"/>
        <v>#REF!</v>
      </c>
      <c r="AJ28" s="63"/>
      <c r="AK28" s="17" t="e">
        <f>IF(ISNA(MATCH(CONCATENATE(AK$4,$A28),#REF!,0)),"",INDEX(#REF!,MATCH(CONCATENATE(AK$4,$A28),#REF!,0),1))</f>
        <v>#REF!</v>
      </c>
      <c r="AL28" s="52"/>
      <c r="AM28" s="4" t="e">
        <f>IF(AK28="","",'2. závod'!AM28)</f>
        <v>#REF!</v>
      </c>
      <c r="AN28" s="50" t="e">
        <f t="shared" si="7"/>
        <v>#REF!</v>
      </c>
      <c r="AO28" s="63"/>
      <c r="AP28" s="17" t="e">
        <f>IF(ISNA(MATCH(CONCATENATE(AP$4,$A28),#REF!,0)),"",INDEX(#REF!,MATCH(CONCATENATE(AP$4,$A28),#REF!,0),1))</f>
        <v>#REF!</v>
      </c>
      <c r="AQ28" s="52"/>
      <c r="AR28" s="4" t="e">
        <f>IF(AP28="","",'2. závod'!AR28)</f>
        <v>#REF!</v>
      </c>
      <c r="AS28" s="50" t="e">
        <f t="shared" si="8"/>
        <v>#REF!</v>
      </c>
      <c r="AT28" s="63"/>
      <c r="AU28" s="17" t="e">
        <f>IF(ISNA(MATCH(CONCATENATE(AU$4,$A28),#REF!,0)),"",INDEX(#REF!,MATCH(CONCATENATE(AU$4,$A28),#REF!,0),1))</f>
        <v>#REF!</v>
      </c>
      <c r="AV28" s="52"/>
      <c r="AW28" s="4" t="e">
        <f>IF(AU28="","",'2. závod'!AW28)</f>
        <v>#REF!</v>
      </c>
      <c r="AX28" s="50" t="e">
        <f t="shared" si="9"/>
        <v>#REF!</v>
      </c>
      <c r="AY28" s="63"/>
      <c r="AZ28" s="17" t="e">
        <f>IF(ISNA(MATCH(CONCATENATE(AZ$4,$A28),#REF!,0)),"",INDEX(#REF!,MATCH(CONCATENATE(AZ$4,$A28),#REF!,0),1))</f>
        <v>#REF!</v>
      </c>
      <c r="BA28" s="52"/>
      <c r="BB28" s="4" t="e">
        <f>IF(AZ28="","",'2. závod'!BB28)</f>
        <v>#REF!</v>
      </c>
      <c r="BC28" s="50" t="e">
        <f t="shared" si="10"/>
        <v>#REF!</v>
      </c>
      <c r="BD28" s="63"/>
      <c r="BE28" s="17" t="e">
        <f>IF(ISNA(MATCH(CONCATENATE(BE$4,$A28),#REF!,0)),"",INDEX(#REF!,MATCH(CONCATENATE(BE$4,$A28),#REF!,0),1))</f>
        <v>#REF!</v>
      </c>
      <c r="BF28" s="52"/>
      <c r="BG28" s="4" t="e">
        <f>IF(BE28="","",'2. závod'!BG28)</f>
        <v>#REF!</v>
      </c>
      <c r="BH28" s="50" t="e">
        <f t="shared" si="11"/>
        <v>#REF!</v>
      </c>
      <c r="BI28" s="63"/>
      <c r="BJ28" s="17" t="e">
        <f>IF(ISNA(MATCH(CONCATENATE(BJ$4,$A28),#REF!,0)),"",INDEX(#REF!,MATCH(CONCATENATE(BJ$4,$A28),#REF!,0),1))</f>
        <v>#REF!</v>
      </c>
      <c r="BK28" s="52"/>
      <c r="BL28" s="4" t="e">
        <f>IF(BJ28="","",'2. závod'!BL28)</f>
        <v>#REF!</v>
      </c>
      <c r="BM28" s="50" t="e">
        <f t="shared" si="12"/>
        <v>#REF!</v>
      </c>
      <c r="BN28" s="63"/>
      <c r="BO28" s="17" t="e">
        <f>IF(ISNA(MATCH(CONCATENATE(BO$4,$A28),#REF!,0)),"",INDEX(#REF!,MATCH(CONCATENATE(BO$4,$A28),#REF!,0),1))</f>
        <v>#REF!</v>
      </c>
      <c r="BP28" s="52"/>
      <c r="BQ28" s="4" t="e">
        <f>IF(BO28="","",'2. závod'!BQ28)</f>
        <v>#REF!</v>
      </c>
      <c r="BR28" s="50" t="e">
        <f t="shared" si="13"/>
        <v>#REF!</v>
      </c>
      <c r="BS28" s="63"/>
      <c r="BT28" s="17" t="e">
        <f>IF(ISNA(MATCH(CONCATENATE(BT$4,$A28),#REF!,0)),"",INDEX(#REF!,MATCH(CONCATENATE(BT$4,$A28),#REF!,0),1))</f>
        <v>#REF!</v>
      </c>
      <c r="BU28" s="52"/>
      <c r="BV28" s="4" t="e">
        <f>IF(BT28="","",'2. závod'!BV28)</f>
        <v>#REF!</v>
      </c>
      <c r="BW28" s="50" t="e">
        <f t="shared" si="14"/>
        <v>#REF!</v>
      </c>
      <c r="BX28" s="63"/>
    </row>
    <row r="29" spans="1:76" s="10" customFormat="1" ht="34.5" customHeight="1">
      <c r="A29" s="5">
        <v>24</v>
      </c>
      <c r="B29" s="17" t="e">
        <f>IF(ISNA(MATCH(CONCATENATE(B$4,$A29),#REF!,0)),"",INDEX(#REF!,MATCH(CONCATENATE(B$4,$A29),#REF!,0),1))</f>
        <v>#REF!</v>
      </c>
      <c r="C29" s="52"/>
      <c r="D29" s="4" t="e">
        <f>IF(B29="","",'2. závod'!D29)</f>
        <v>#REF!</v>
      </c>
      <c r="E29" s="50" t="e">
        <f t="shared" si="0"/>
        <v>#REF!</v>
      </c>
      <c r="F29" s="63"/>
      <c r="G29" s="17" t="e">
        <f>IF(ISNA(MATCH(CONCATENATE(G$4,$A29),#REF!,0)),"",INDEX(#REF!,MATCH(CONCATENATE(G$4,$A29),#REF!,0),1))</f>
        <v>#REF!</v>
      </c>
      <c r="H29" s="52"/>
      <c r="I29" s="4" t="e">
        <f>IF(G29="","",'2. závod'!I29)</f>
        <v>#REF!</v>
      </c>
      <c r="J29" s="50" t="e">
        <f t="shared" si="1"/>
        <v>#REF!</v>
      </c>
      <c r="K29" s="63"/>
      <c r="L29" s="17" t="e">
        <f>IF(ISNA(MATCH(CONCATENATE(L$4,$A29),#REF!,0)),"",INDEX(#REF!,MATCH(CONCATENATE(L$4,$A29),#REF!,0),1))</f>
        <v>#REF!</v>
      </c>
      <c r="M29" s="52"/>
      <c r="N29" s="4" t="e">
        <f>IF(L29="","",'2. závod'!N29)</f>
        <v>#REF!</v>
      </c>
      <c r="O29" s="50" t="e">
        <f t="shared" si="2"/>
        <v>#REF!</v>
      </c>
      <c r="P29" s="63"/>
      <c r="Q29" s="17" t="e">
        <f>IF(ISNA(MATCH(CONCATENATE(Q$4,$A29),#REF!,0)),"",INDEX(#REF!,MATCH(CONCATENATE(Q$4,$A29),#REF!,0),1))</f>
        <v>#REF!</v>
      </c>
      <c r="R29" s="52"/>
      <c r="S29" s="4" t="e">
        <f>IF(Q29="","",'2. závod'!S29)</f>
        <v>#REF!</v>
      </c>
      <c r="T29" s="50" t="e">
        <f t="shared" si="3"/>
        <v>#REF!</v>
      </c>
      <c r="U29" s="63"/>
      <c r="V29" s="17" t="e">
        <f>IF(ISNA(MATCH(CONCATENATE(V$4,$A29),#REF!,0)),"",INDEX(#REF!,MATCH(CONCATENATE(V$4,$A29),#REF!,0),1))</f>
        <v>#REF!</v>
      </c>
      <c r="W29" s="52"/>
      <c r="X29" s="4" t="e">
        <f>IF(V29="","",'2. závod'!X29)</f>
        <v>#REF!</v>
      </c>
      <c r="Y29" s="50" t="e">
        <f t="shared" si="4"/>
        <v>#REF!</v>
      </c>
      <c r="Z29" s="63"/>
      <c r="AA29" s="17" t="e">
        <f>IF(ISNA(MATCH(CONCATENATE(AA$4,$A29),#REF!,0)),"",INDEX(#REF!,MATCH(CONCATENATE(AA$4,$A29),#REF!,0),1))</f>
        <v>#REF!</v>
      </c>
      <c r="AB29" s="52"/>
      <c r="AC29" s="4" t="e">
        <f>IF(AA29="","",'2. závod'!AC29)</f>
        <v>#REF!</v>
      </c>
      <c r="AD29" s="50" t="e">
        <f t="shared" si="5"/>
        <v>#REF!</v>
      </c>
      <c r="AE29" s="63"/>
      <c r="AF29" s="17" t="e">
        <f>IF(ISNA(MATCH(CONCATENATE(AF$4,$A29),#REF!,0)),"",INDEX(#REF!,MATCH(CONCATENATE(AF$4,$A29),#REF!,0),1))</f>
        <v>#REF!</v>
      </c>
      <c r="AG29" s="52"/>
      <c r="AH29" s="4" t="e">
        <f>IF(AF29="","",'2. závod'!AH29)</f>
        <v>#REF!</v>
      </c>
      <c r="AI29" s="50" t="e">
        <f t="shared" si="6"/>
        <v>#REF!</v>
      </c>
      <c r="AJ29" s="63"/>
      <c r="AK29" s="17" t="e">
        <f>IF(ISNA(MATCH(CONCATENATE(AK$4,$A29),#REF!,0)),"",INDEX(#REF!,MATCH(CONCATENATE(AK$4,$A29),#REF!,0),1))</f>
        <v>#REF!</v>
      </c>
      <c r="AL29" s="52"/>
      <c r="AM29" s="4" t="e">
        <f>IF(AK29="","",'2. závod'!AM29)</f>
        <v>#REF!</v>
      </c>
      <c r="AN29" s="50" t="e">
        <f t="shared" si="7"/>
        <v>#REF!</v>
      </c>
      <c r="AO29" s="63"/>
      <c r="AP29" s="17" t="e">
        <f>IF(ISNA(MATCH(CONCATENATE(AP$4,$A29),#REF!,0)),"",INDEX(#REF!,MATCH(CONCATENATE(AP$4,$A29),#REF!,0),1))</f>
        <v>#REF!</v>
      </c>
      <c r="AQ29" s="52"/>
      <c r="AR29" s="4" t="e">
        <f>IF(AP29="","",'2. závod'!AR29)</f>
        <v>#REF!</v>
      </c>
      <c r="AS29" s="50" t="e">
        <f t="shared" si="8"/>
        <v>#REF!</v>
      </c>
      <c r="AT29" s="63"/>
      <c r="AU29" s="17" t="e">
        <f>IF(ISNA(MATCH(CONCATENATE(AU$4,$A29),#REF!,0)),"",INDEX(#REF!,MATCH(CONCATENATE(AU$4,$A29),#REF!,0),1))</f>
        <v>#REF!</v>
      </c>
      <c r="AV29" s="52"/>
      <c r="AW29" s="4" t="e">
        <f>IF(AU29="","",'2. závod'!AW29)</f>
        <v>#REF!</v>
      </c>
      <c r="AX29" s="50" t="e">
        <f t="shared" si="9"/>
        <v>#REF!</v>
      </c>
      <c r="AY29" s="63"/>
      <c r="AZ29" s="17" t="e">
        <f>IF(ISNA(MATCH(CONCATENATE(AZ$4,$A29),#REF!,0)),"",INDEX(#REF!,MATCH(CONCATENATE(AZ$4,$A29),#REF!,0),1))</f>
        <v>#REF!</v>
      </c>
      <c r="BA29" s="52"/>
      <c r="BB29" s="4" t="e">
        <f>IF(AZ29="","",'2. závod'!BB29)</f>
        <v>#REF!</v>
      </c>
      <c r="BC29" s="50" t="e">
        <f t="shared" si="10"/>
        <v>#REF!</v>
      </c>
      <c r="BD29" s="63"/>
      <c r="BE29" s="17" t="e">
        <f>IF(ISNA(MATCH(CONCATENATE(BE$4,$A29),#REF!,0)),"",INDEX(#REF!,MATCH(CONCATENATE(BE$4,$A29),#REF!,0),1))</f>
        <v>#REF!</v>
      </c>
      <c r="BF29" s="52"/>
      <c r="BG29" s="4" t="e">
        <f>IF(BE29="","",'2. závod'!BG29)</f>
        <v>#REF!</v>
      </c>
      <c r="BH29" s="50" t="e">
        <f t="shared" si="11"/>
        <v>#REF!</v>
      </c>
      <c r="BI29" s="63"/>
      <c r="BJ29" s="17" t="e">
        <f>IF(ISNA(MATCH(CONCATENATE(BJ$4,$A29),#REF!,0)),"",INDEX(#REF!,MATCH(CONCATENATE(BJ$4,$A29),#REF!,0),1))</f>
        <v>#REF!</v>
      </c>
      <c r="BK29" s="52"/>
      <c r="BL29" s="4" t="e">
        <f>IF(BJ29="","",'2. závod'!BL29)</f>
        <v>#REF!</v>
      </c>
      <c r="BM29" s="50" t="e">
        <f t="shared" si="12"/>
        <v>#REF!</v>
      </c>
      <c r="BN29" s="63"/>
      <c r="BO29" s="17" t="e">
        <f>IF(ISNA(MATCH(CONCATENATE(BO$4,$A29),#REF!,0)),"",INDEX(#REF!,MATCH(CONCATENATE(BO$4,$A29),#REF!,0),1))</f>
        <v>#REF!</v>
      </c>
      <c r="BP29" s="52"/>
      <c r="BQ29" s="4" t="e">
        <f>IF(BO29="","",'2. závod'!BQ29)</f>
        <v>#REF!</v>
      </c>
      <c r="BR29" s="50" t="e">
        <f t="shared" si="13"/>
        <v>#REF!</v>
      </c>
      <c r="BS29" s="63"/>
      <c r="BT29" s="17" t="e">
        <f>IF(ISNA(MATCH(CONCATENATE(BT$4,$A29),#REF!,0)),"",INDEX(#REF!,MATCH(CONCATENATE(BT$4,$A29),#REF!,0),1))</f>
        <v>#REF!</v>
      </c>
      <c r="BU29" s="52"/>
      <c r="BV29" s="4" t="e">
        <f>IF(BT29="","",'2. závod'!BV29)</f>
        <v>#REF!</v>
      </c>
      <c r="BW29" s="50" t="e">
        <f t="shared" si="14"/>
        <v>#REF!</v>
      </c>
      <c r="BX29" s="63"/>
    </row>
    <row r="30" spans="1:76" s="10" customFormat="1" ht="34.5" customHeight="1">
      <c r="A30" s="5">
        <v>25</v>
      </c>
      <c r="B30" s="17" t="e">
        <f>IF(ISNA(MATCH(CONCATENATE(B$4,$A30),#REF!,0)),"",INDEX(#REF!,MATCH(CONCATENATE(B$4,$A30),#REF!,0),1))</f>
        <v>#REF!</v>
      </c>
      <c r="C30" s="52"/>
      <c r="D30" s="4" t="e">
        <f>IF(B30="","",'2. závod'!D30)</f>
        <v>#REF!</v>
      </c>
      <c r="E30" s="50" t="e">
        <f t="shared" si="0"/>
        <v>#REF!</v>
      </c>
      <c r="F30" s="63"/>
      <c r="G30" s="17" t="e">
        <f>IF(ISNA(MATCH(CONCATENATE(G$4,$A30),#REF!,0)),"",INDEX(#REF!,MATCH(CONCATENATE(G$4,$A30),#REF!,0),1))</f>
        <v>#REF!</v>
      </c>
      <c r="H30" s="52"/>
      <c r="I30" s="4" t="e">
        <f>IF(G30="","",'2. závod'!I30)</f>
        <v>#REF!</v>
      </c>
      <c r="J30" s="50" t="e">
        <f t="shared" si="1"/>
        <v>#REF!</v>
      </c>
      <c r="K30" s="63"/>
      <c r="L30" s="17" t="e">
        <f>IF(ISNA(MATCH(CONCATENATE(L$4,$A30),#REF!,0)),"",INDEX(#REF!,MATCH(CONCATENATE(L$4,$A30),#REF!,0),1))</f>
        <v>#REF!</v>
      </c>
      <c r="M30" s="52"/>
      <c r="N30" s="4" t="e">
        <f>IF(L30="","",'2. závod'!N30)</f>
        <v>#REF!</v>
      </c>
      <c r="O30" s="50" t="e">
        <f t="shared" si="2"/>
        <v>#REF!</v>
      </c>
      <c r="P30" s="63"/>
      <c r="Q30" s="17" t="e">
        <f>IF(ISNA(MATCH(CONCATENATE(Q$4,$A30),#REF!,0)),"",INDEX(#REF!,MATCH(CONCATENATE(Q$4,$A30),#REF!,0),1))</f>
        <v>#REF!</v>
      </c>
      <c r="R30" s="52"/>
      <c r="S30" s="4" t="e">
        <f>IF(Q30="","",'2. závod'!S30)</f>
        <v>#REF!</v>
      </c>
      <c r="T30" s="50" t="e">
        <f t="shared" si="3"/>
        <v>#REF!</v>
      </c>
      <c r="U30" s="63"/>
      <c r="V30" s="17" t="e">
        <f>IF(ISNA(MATCH(CONCATENATE(V$4,$A30),#REF!,0)),"",INDEX(#REF!,MATCH(CONCATENATE(V$4,$A30),#REF!,0),1))</f>
        <v>#REF!</v>
      </c>
      <c r="W30" s="52"/>
      <c r="X30" s="4" t="e">
        <f>IF(V30="","",'2. závod'!X30)</f>
        <v>#REF!</v>
      </c>
      <c r="Y30" s="50" t="e">
        <f t="shared" si="4"/>
        <v>#REF!</v>
      </c>
      <c r="Z30" s="63"/>
      <c r="AA30" s="17" t="e">
        <f>IF(ISNA(MATCH(CONCATENATE(AA$4,$A30),#REF!,0)),"",INDEX(#REF!,MATCH(CONCATENATE(AA$4,$A30),#REF!,0),1))</f>
        <v>#REF!</v>
      </c>
      <c r="AB30" s="52"/>
      <c r="AC30" s="4" t="e">
        <f>IF(AA30="","",'2. závod'!AC30)</f>
        <v>#REF!</v>
      </c>
      <c r="AD30" s="50" t="e">
        <f t="shared" si="5"/>
        <v>#REF!</v>
      </c>
      <c r="AE30" s="63"/>
      <c r="AF30" s="17" t="e">
        <f>IF(ISNA(MATCH(CONCATENATE(AF$4,$A30),#REF!,0)),"",INDEX(#REF!,MATCH(CONCATENATE(AF$4,$A30),#REF!,0),1))</f>
        <v>#REF!</v>
      </c>
      <c r="AG30" s="52"/>
      <c r="AH30" s="4" t="e">
        <f>IF(AF30="","",'2. závod'!AH30)</f>
        <v>#REF!</v>
      </c>
      <c r="AI30" s="50" t="e">
        <f t="shared" si="6"/>
        <v>#REF!</v>
      </c>
      <c r="AJ30" s="63"/>
      <c r="AK30" s="17" t="e">
        <f>IF(ISNA(MATCH(CONCATENATE(AK$4,$A30),#REF!,0)),"",INDEX(#REF!,MATCH(CONCATENATE(AK$4,$A30),#REF!,0),1))</f>
        <v>#REF!</v>
      </c>
      <c r="AL30" s="52"/>
      <c r="AM30" s="4" t="e">
        <f>IF(AK30="","",'2. závod'!AM30)</f>
        <v>#REF!</v>
      </c>
      <c r="AN30" s="50" t="e">
        <f t="shared" si="7"/>
        <v>#REF!</v>
      </c>
      <c r="AO30" s="63"/>
      <c r="AP30" s="17" t="e">
        <f>IF(ISNA(MATCH(CONCATENATE(AP$4,$A30),#REF!,0)),"",INDEX(#REF!,MATCH(CONCATENATE(AP$4,$A30),#REF!,0),1))</f>
        <v>#REF!</v>
      </c>
      <c r="AQ30" s="52"/>
      <c r="AR30" s="4" t="e">
        <f>IF(AP30="","",'2. závod'!AR30)</f>
        <v>#REF!</v>
      </c>
      <c r="AS30" s="50" t="e">
        <f t="shared" si="8"/>
        <v>#REF!</v>
      </c>
      <c r="AT30" s="63"/>
      <c r="AU30" s="17" t="e">
        <f>IF(ISNA(MATCH(CONCATENATE(AU$4,$A30),#REF!,0)),"",INDEX(#REF!,MATCH(CONCATENATE(AU$4,$A30),#REF!,0),1))</f>
        <v>#REF!</v>
      </c>
      <c r="AV30" s="52"/>
      <c r="AW30" s="4" t="e">
        <f>IF(AU30="","",'2. závod'!AW30)</f>
        <v>#REF!</v>
      </c>
      <c r="AX30" s="50" t="e">
        <f t="shared" si="9"/>
        <v>#REF!</v>
      </c>
      <c r="AY30" s="63"/>
      <c r="AZ30" s="17" t="e">
        <f>IF(ISNA(MATCH(CONCATENATE(AZ$4,$A30),#REF!,0)),"",INDEX(#REF!,MATCH(CONCATENATE(AZ$4,$A30),#REF!,0),1))</f>
        <v>#REF!</v>
      </c>
      <c r="BA30" s="52"/>
      <c r="BB30" s="4" t="e">
        <f>IF(AZ30="","",'2. závod'!BB30)</f>
        <v>#REF!</v>
      </c>
      <c r="BC30" s="50" t="e">
        <f t="shared" si="10"/>
        <v>#REF!</v>
      </c>
      <c r="BD30" s="63"/>
      <c r="BE30" s="17" t="e">
        <f>IF(ISNA(MATCH(CONCATENATE(BE$4,$A30),#REF!,0)),"",INDEX(#REF!,MATCH(CONCATENATE(BE$4,$A30),#REF!,0),1))</f>
        <v>#REF!</v>
      </c>
      <c r="BF30" s="52"/>
      <c r="BG30" s="4" t="e">
        <f>IF(BE30="","",'2. závod'!BG30)</f>
        <v>#REF!</v>
      </c>
      <c r="BH30" s="50" t="e">
        <f t="shared" si="11"/>
        <v>#REF!</v>
      </c>
      <c r="BI30" s="63"/>
      <c r="BJ30" s="17" t="e">
        <f>IF(ISNA(MATCH(CONCATENATE(BJ$4,$A30),#REF!,0)),"",INDEX(#REF!,MATCH(CONCATENATE(BJ$4,$A30),#REF!,0),1))</f>
        <v>#REF!</v>
      </c>
      <c r="BK30" s="52"/>
      <c r="BL30" s="4" t="e">
        <f>IF(BJ30="","",'2. závod'!BL30)</f>
        <v>#REF!</v>
      </c>
      <c r="BM30" s="50" t="e">
        <f t="shared" si="12"/>
        <v>#REF!</v>
      </c>
      <c r="BN30" s="63"/>
      <c r="BO30" s="17" t="e">
        <f>IF(ISNA(MATCH(CONCATENATE(BO$4,$A30),#REF!,0)),"",INDEX(#REF!,MATCH(CONCATENATE(BO$4,$A30),#REF!,0),1))</f>
        <v>#REF!</v>
      </c>
      <c r="BP30" s="52"/>
      <c r="BQ30" s="4" t="e">
        <f>IF(BO30="","",'2. závod'!BQ30)</f>
        <v>#REF!</v>
      </c>
      <c r="BR30" s="50" t="e">
        <f t="shared" si="13"/>
        <v>#REF!</v>
      </c>
      <c r="BS30" s="63"/>
      <c r="BT30" s="17" t="e">
        <f>IF(ISNA(MATCH(CONCATENATE(BT$4,$A30),#REF!,0)),"",INDEX(#REF!,MATCH(CONCATENATE(BT$4,$A30),#REF!,0),1))</f>
        <v>#REF!</v>
      </c>
      <c r="BU30" s="52"/>
      <c r="BV30" s="4" t="e">
        <f>IF(BT30="","",'2. závod'!BV30)</f>
        <v>#REF!</v>
      </c>
      <c r="BW30" s="50" t="e">
        <f t="shared" si="14"/>
        <v>#REF!</v>
      </c>
      <c r="BX30" s="63"/>
    </row>
    <row r="31" spans="1:76" s="10" customFormat="1" ht="34.5" customHeight="1">
      <c r="A31" s="5">
        <v>26</v>
      </c>
      <c r="B31" s="17" t="e">
        <f>IF(ISNA(MATCH(CONCATENATE(B$4,$A31),#REF!,0)),"",INDEX(#REF!,MATCH(CONCATENATE(B$4,$A31),#REF!,0),1))</f>
        <v>#REF!</v>
      </c>
      <c r="C31" s="52"/>
      <c r="D31" s="4" t="e">
        <f>IF(B31="","",'2. závod'!D31)</f>
        <v>#REF!</v>
      </c>
      <c r="E31" s="50" t="e">
        <f t="shared" si="0"/>
        <v>#REF!</v>
      </c>
      <c r="F31" s="63"/>
      <c r="G31" s="17" t="e">
        <f>IF(ISNA(MATCH(CONCATENATE(G$4,$A31),#REF!,0)),"",INDEX(#REF!,MATCH(CONCATENATE(G$4,$A31),#REF!,0),1))</f>
        <v>#REF!</v>
      </c>
      <c r="H31" s="52"/>
      <c r="I31" s="4" t="e">
        <f>IF(G31="","",'2. závod'!I31)</f>
        <v>#REF!</v>
      </c>
      <c r="J31" s="50" t="e">
        <f t="shared" si="1"/>
        <v>#REF!</v>
      </c>
      <c r="K31" s="63"/>
      <c r="L31" s="17" t="e">
        <f>IF(ISNA(MATCH(CONCATENATE(L$4,$A31),#REF!,0)),"",INDEX(#REF!,MATCH(CONCATENATE(L$4,$A31),#REF!,0),1))</f>
        <v>#REF!</v>
      </c>
      <c r="M31" s="52"/>
      <c r="N31" s="4" t="e">
        <f>IF(L31="","",'2. závod'!N31)</f>
        <v>#REF!</v>
      </c>
      <c r="O31" s="50" t="e">
        <f t="shared" si="2"/>
        <v>#REF!</v>
      </c>
      <c r="P31" s="63"/>
      <c r="Q31" s="17" t="e">
        <f>IF(ISNA(MATCH(CONCATENATE(Q$4,$A31),#REF!,0)),"",INDEX(#REF!,MATCH(CONCATENATE(Q$4,$A31),#REF!,0),1))</f>
        <v>#REF!</v>
      </c>
      <c r="R31" s="52"/>
      <c r="S31" s="4" t="e">
        <f>IF(Q31="","",'2. závod'!S31)</f>
        <v>#REF!</v>
      </c>
      <c r="T31" s="50" t="e">
        <f t="shared" si="3"/>
        <v>#REF!</v>
      </c>
      <c r="U31" s="63"/>
      <c r="V31" s="17" t="e">
        <f>IF(ISNA(MATCH(CONCATENATE(V$4,$A31),#REF!,0)),"",INDEX(#REF!,MATCH(CONCATENATE(V$4,$A31),#REF!,0),1))</f>
        <v>#REF!</v>
      </c>
      <c r="W31" s="52"/>
      <c r="X31" s="4" t="e">
        <f>IF(V31="","",'2. závod'!X31)</f>
        <v>#REF!</v>
      </c>
      <c r="Y31" s="50" t="e">
        <f t="shared" si="4"/>
        <v>#REF!</v>
      </c>
      <c r="Z31" s="63"/>
      <c r="AA31" s="17" t="e">
        <f>IF(ISNA(MATCH(CONCATENATE(AA$4,$A31),#REF!,0)),"",INDEX(#REF!,MATCH(CONCATENATE(AA$4,$A31),#REF!,0),1))</f>
        <v>#REF!</v>
      </c>
      <c r="AB31" s="52"/>
      <c r="AC31" s="4" t="e">
        <f>IF(AA31="","",'2. závod'!AC31)</f>
        <v>#REF!</v>
      </c>
      <c r="AD31" s="50" t="e">
        <f t="shared" si="5"/>
        <v>#REF!</v>
      </c>
      <c r="AE31" s="63"/>
      <c r="AF31" s="17" t="e">
        <f>IF(ISNA(MATCH(CONCATENATE(AF$4,$A31),#REF!,0)),"",INDEX(#REF!,MATCH(CONCATENATE(AF$4,$A31),#REF!,0),1))</f>
        <v>#REF!</v>
      </c>
      <c r="AG31" s="52"/>
      <c r="AH31" s="4" t="e">
        <f>IF(AF31="","",'2. závod'!AH31)</f>
        <v>#REF!</v>
      </c>
      <c r="AI31" s="50" t="e">
        <f t="shared" si="6"/>
        <v>#REF!</v>
      </c>
      <c r="AJ31" s="63"/>
      <c r="AK31" s="17" t="e">
        <f>IF(ISNA(MATCH(CONCATENATE(AK$4,$A31),#REF!,0)),"",INDEX(#REF!,MATCH(CONCATENATE(AK$4,$A31),#REF!,0),1))</f>
        <v>#REF!</v>
      </c>
      <c r="AL31" s="52"/>
      <c r="AM31" s="4" t="e">
        <f>IF(AK31="","",'2. závod'!AM31)</f>
        <v>#REF!</v>
      </c>
      <c r="AN31" s="50" t="e">
        <f t="shared" si="7"/>
        <v>#REF!</v>
      </c>
      <c r="AO31" s="63"/>
      <c r="AP31" s="17" t="e">
        <f>IF(ISNA(MATCH(CONCATENATE(AP$4,$A31),#REF!,0)),"",INDEX(#REF!,MATCH(CONCATENATE(AP$4,$A31),#REF!,0),1))</f>
        <v>#REF!</v>
      </c>
      <c r="AQ31" s="52"/>
      <c r="AR31" s="4" t="e">
        <f>IF(AP31="","",'2. závod'!AR31)</f>
        <v>#REF!</v>
      </c>
      <c r="AS31" s="50" t="e">
        <f t="shared" si="8"/>
        <v>#REF!</v>
      </c>
      <c r="AT31" s="63"/>
      <c r="AU31" s="17" t="e">
        <f>IF(ISNA(MATCH(CONCATENATE(AU$4,$A31),#REF!,0)),"",INDEX(#REF!,MATCH(CONCATENATE(AU$4,$A31),#REF!,0),1))</f>
        <v>#REF!</v>
      </c>
      <c r="AV31" s="52"/>
      <c r="AW31" s="4" t="e">
        <f>IF(AU31="","",'2. závod'!AW31)</f>
        <v>#REF!</v>
      </c>
      <c r="AX31" s="50" t="e">
        <f t="shared" si="9"/>
        <v>#REF!</v>
      </c>
      <c r="AY31" s="63"/>
      <c r="AZ31" s="17" t="e">
        <f>IF(ISNA(MATCH(CONCATENATE(AZ$4,$A31),#REF!,0)),"",INDEX(#REF!,MATCH(CONCATENATE(AZ$4,$A31),#REF!,0),1))</f>
        <v>#REF!</v>
      </c>
      <c r="BA31" s="52"/>
      <c r="BB31" s="4" t="e">
        <f>IF(AZ31="","",'2. závod'!BB31)</f>
        <v>#REF!</v>
      </c>
      <c r="BC31" s="50" t="e">
        <f t="shared" si="10"/>
        <v>#REF!</v>
      </c>
      <c r="BD31" s="63"/>
      <c r="BE31" s="17" t="e">
        <f>IF(ISNA(MATCH(CONCATENATE(BE$4,$A31),#REF!,0)),"",INDEX(#REF!,MATCH(CONCATENATE(BE$4,$A31),#REF!,0),1))</f>
        <v>#REF!</v>
      </c>
      <c r="BF31" s="52"/>
      <c r="BG31" s="4" t="e">
        <f>IF(BE31="","",'2. závod'!BG31)</f>
        <v>#REF!</v>
      </c>
      <c r="BH31" s="50" t="e">
        <f t="shared" si="11"/>
        <v>#REF!</v>
      </c>
      <c r="BI31" s="63"/>
      <c r="BJ31" s="17" t="e">
        <f>IF(ISNA(MATCH(CONCATENATE(BJ$4,$A31),#REF!,0)),"",INDEX(#REF!,MATCH(CONCATENATE(BJ$4,$A31),#REF!,0),1))</f>
        <v>#REF!</v>
      </c>
      <c r="BK31" s="52"/>
      <c r="BL31" s="4" t="e">
        <f>IF(BJ31="","",'2. závod'!BL31)</f>
        <v>#REF!</v>
      </c>
      <c r="BM31" s="50" t="e">
        <f t="shared" si="12"/>
        <v>#REF!</v>
      </c>
      <c r="BN31" s="63"/>
      <c r="BO31" s="17" t="e">
        <f>IF(ISNA(MATCH(CONCATENATE(BO$4,$A31),#REF!,0)),"",INDEX(#REF!,MATCH(CONCATENATE(BO$4,$A31),#REF!,0),1))</f>
        <v>#REF!</v>
      </c>
      <c r="BP31" s="52"/>
      <c r="BQ31" s="4" t="e">
        <f>IF(BO31="","",'2. závod'!BQ31)</f>
        <v>#REF!</v>
      </c>
      <c r="BR31" s="50" t="e">
        <f t="shared" si="13"/>
        <v>#REF!</v>
      </c>
      <c r="BS31" s="63"/>
      <c r="BT31" s="17" t="e">
        <f>IF(ISNA(MATCH(CONCATENATE(BT$4,$A31),#REF!,0)),"",INDEX(#REF!,MATCH(CONCATENATE(BT$4,$A31),#REF!,0),1))</f>
        <v>#REF!</v>
      </c>
      <c r="BU31" s="52"/>
      <c r="BV31" s="4" t="e">
        <f>IF(BT31="","",'2. závod'!BV31)</f>
        <v>#REF!</v>
      </c>
      <c r="BW31" s="50" t="e">
        <f t="shared" si="14"/>
        <v>#REF!</v>
      </c>
      <c r="BX31" s="63"/>
    </row>
    <row r="32" spans="1:76" s="10" customFormat="1" ht="34.5" customHeight="1">
      <c r="A32" s="5">
        <v>27</v>
      </c>
      <c r="B32" s="17" t="e">
        <f>IF(ISNA(MATCH(CONCATENATE(B$4,$A32),#REF!,0)),"",INDEX(#REF!,MATCH(CONCATENATE(B$4,$A32),#REF!,0),1))</f>
        <v>#REF!</v>
      </c>
      <c r="C32" s="52"/>
      <c r="D32" s="4" t="e">
        <f>IF(B32="","",'2. závod'!D32)</f>
        <v>#REF!</v>
      </c>
      <c r="E32" s="50" t="e">
        <f t="shared" si="0"/>
        <v>#REF!</v>
      </c>
      <c r="F32" s="63"/>
      <c r="G32" s="17" t="e">
        <f>IF(ISNA(MATCH(CONCATENATE(G$4,$A32),#REF!,0)),"",INDEX(#REF!,MATCH(CONCATENATE(G$4,$A32),#REF!,0),1))</f>
        <v>#REF!</v>
      </c>
      <c r="H32" s="52"/>
      <c r="I32" s="4" t="e">
        <f>IF(G32="","",'2. závod'!I32)</f>
        <v>#REF!</v>
      </c>
      <c r="J32" s="50" t="e">
        <f t="shared" si="1"/>
        <v>#REF!</v>
      </c>
      <c r="K32" s="63"/>
      <c r="L32" s="17" t="e">
        <f>IF(ISNA(MATCH(CONCATENATE(L$4,$A32),#REF!,0)),"",INDEX(#REF!,MATCH(CONCATENATE(L$4,$A32),#REF!,0),1))</f>
        <v>#REF!</v>
      </c>
      <c r="M32" s="52"/>
      <c r="N32" s="4" t="e">
        <f>IF(L32="","",'2. závod'!N32)</f>
        <v>#REF!</v>
      </c>
      <c r="O32" s="50" t="e">
        <f t="shared" si="2"/>
        <v>#REF!</v>
      </c>
      <c r="P32" s="63"/>
      <c r="Q32" s="17" t="e">
        <f>IF(ISNA(MATCH(CONCATENATE(Q$4,$A32),#REF!,0)),"",INDEX(#REF!,MATCH(CONCATENATE(Q$4,$A32),#REF!,0),1))</f>
        <v>#REF!</v>
      </c>
      <c r="R32" s="52"/>
      <c r="S32" s="4" t="e">
        <f>IF(Q32="","",'2. závod'!S32)</f>
        <v>#REF!</v>
      </c>
      <c r="T32" s="50" t="e">
        <f t="shared" si="3"/>
        <v>#REF!</v>
      </c>
      <c r="U32" s="63"/>
      <c r="V32" s="17" t="e">
        <f>IF(ISNA(MATCH(CONCATENATE(V$4,$A32),#REF!,0)),"",INDEX(#REF!,MATCH(CONCATENATE(V$4,$A32),#REF!,0),1))</f>
        <v>#REF!</v>
      </c>
      <c r="W32" s="52"/>
      <c r="X32" s="4" t="e">
        <f>IF(V32="","",'2. závod'!X32)</f>
        <v>#REF!</v>
      </c>
      <c r="Y32" s="50" t="e">
        <f t="shared" si="4"/>
        <v>#REF!</v>
      </c>
      <c r="Z32" s="63"/>
      <c r="AA32" s="17" t="e">
        <f>IF(ISNA(MATCH(CONCATENATE(AA$4,$A32),#REF!,0)),"",INDEX(#REF!,MATCH(CONCATENATE(AA$4,$A32),#REF!,0),1))</f>
        <v>#REF!</v>
      </c>
      <c r="AB32" s="52"/>
      <c r="AC32" s="4" t="e">
        <f>IF(AA32="","",'2. závod'!AC32)</f>
        <v>#REF!</v>
      </c>
      <c r="AD32" s="50" t="e">
        <f t="shared" si="5"/>
        <v>#REF!</v>
      </c>
      <c r="AE32" s="63"/>
      <c r="AF32" s="17" t="e">
        <f>IF(ISNA(MATCH(CONCATENATE(AF$4,$A32),#REF!,0)),"",INDEX(#REF!,MATCH(CONCATENATE(AF$4,$A32),#REF!,0),1))</f>
        <v>#REF!</v>
      </c>
      <c r="AG32" s="52"/>
      <c r="AH32" s="4" t="e">
        <f>IF(AF32="","",'2. závod'!AH32)</f>
        <v>#REF!</v>
      </c>
      <c r="AI32" s="50" t="e">
        <f t="shared" si="6"/>
        <v>#REF!</v>
      </c>
      <c r="AJ32" s="63"/>
      <c r="AK32" s="17" t="e">
        <f>IF(ISNA(MATCH(CONCATENATE(AK$4,$A32),#REF!,0)),"",INDEX(#REF!,MATCH(CONCATENATE(AK$4,$A32),#REF!,0),1))</f>
        <v>#REF!</v>
      </c>
      <c r="AL32" s="52"/>
      <c r="AM32" s="4" t="e">
        <f>IF(AK32="","",'2. závod'!AM32)</f>
        <v>#REF!</v>
      </c>
      <c r="AN32" s="50" t="e">
        <f t="shared" si="7"/>
        <v>#REF!</v>
      </c>
      <c r="AO32" s="63"/>
      <c r="AP32" s="17" t="e">
        <f>IF(ISNA(MATCH(CONCATENATE(AP$4,$A32),#REF!,0)),"",INDEX(#REF!,MATCH(CONCATENATE(AP$4,$A32),#REF!,0),1))</f>
        <v>#REF!</v>
      </c>
      <c r="AQ32" s="52"/>
      <c r="AR32" s="4" t="e">
        <f>IF(AP32="","",'2. závod'!AR32)</f>
        <v>#REF!</v>
      </c>
      <c r="AS32" s="50" t="e">
        <f t="shared" si="8"/>
        <v>#REF!</v>
      </c>
      <c r="AT32" s="63"/>
      <c r="AU32" s="17" t="e">
        <f>IF(ISNA(MATCH(CONCATENATE(AU$4,$A32),#REF!,0)),"",INDEX(#REF!,MATCH(CONCATENATE(AU$4,$A32),#REF!,0),1))</f>
        <v>#REF!</v>
      </c>
      <c r="AV32" s="52"/>
      <c r="AW32" s="4" t="e">
        <f>IF(AU32="","",'2. závod'!AW32)</f>
        <v>#REF!</v>
      </c>
      <c r="AX32" s="50" t="e">
        <f t="shared" si="9"/>
        <v>#REF!</v>
      </c>
      <c r="AY32" s="63"/>
      <c r="AZ32" s="17" t="e">
        <f>IF(ISNA(MATCH(CONCATENATE(AZ$4,$A32),#REF!,0)),"",INDEX(#REF!,MATCH(CONCATENATE(AZ$4,$A32),#REF!,0),1))</f>
        <v>#REF!</v>
      </c>
      <c r="BA32" s="52"/>
      <c r="BB32" s="4" t="e">
        <f>IF(AZ32="","",'2. závod'!BB32)</f>
        <v>#REF!</v>
      </c>
      <c r="BC32" s="50" t="e">
        <f t="shared" si="10"/>
        <v>#REF!</v>
      </c>
      <c r="BD32" s="63"/>
      <c r="BE32" s="17" t="e">
        <f>IF(ISNA(MATCH(CONCATENATE(BE$4,$A32),#REF!,0)),"",INDEX(#REF!,MATCH(CONCATENATE(BE$4,$A32),#REF!,0),1))</f>
        <v>#REF!</v>
      </c>
      <c r="BF32" s="52"/>
      <c r="BG32" s="4" t="e">
        <f>IF(BE32="","",'2. závod'!BG32)</f>
        <v>#REF!</v>
      </c>
      <c r="BH32" s="50" t="e">
        <f t="shared" si="11"/>
        <v>#REF!</v>
      </c>
      <c r="BI32" s="63"/>
      <c r="BJ32" s="17" t="e">
        <f>IF(ISNA(MATCH(CONCATENATE(BJ$4,$A32),#REF!,0)),"",INDEX(#REF!,MATCH(CONCATENATE(BJ$4,$A32),#REF!,0),1))</f>
        <v>#REF!</v>
      </c>
      <c r="BK32" s="52"/>
      <c r="BL32" s="4" t="e">
        <f>IF(BJ32="","",'2. závod'!BL32)</f>
        <v>#REF!</v>
      </c>
      <c r="BM32" s="50" t="e">
        <f t="shared" si="12"/>
        <v>#REF!</v>
      </c>
      <c r="BN32" s="63"/>
      <c r="BO32" s="17" t="e">
        <f>IF(ISNA(MATCH(CONCATENATE(BO$4,$A32),#REF!,0)),"",INDEX(#REF!,MATCH(CONCATENATE(BO$4,$A32),#REF!,0),1))</f>
        <v>#REF!</v>
      </c>
      <c r="BP32" s="52"/>
      <c r="BQ32" s="4" t="e">
        <f>IF(BO32="","",'2. závod'!BQ32)</f>
        <v>#REF!</v>
      </c>
      <c r="BR32" s="50" t="e">
        <f t="shared" si="13"/>
        <v>#REF!</v>
      </c>
      <c r="BS32" s="63"/>
      <c r="BT32" s="17" t="e">
        <f>IF(ISNA(MATCH(CONCATENATE(BT$4,$A32),#REF!,0)),"",INDEX(#REF!,MATCH(CONCATENATE(BT$4,$A32),#REF!,0),1))</f>
        <v>#REF!</v>
      </c>
      <c r="BU32" s="52"/>
      <c r="BV32" s="4" t="e">
        <f>IF(BT32="","",'2. závod'!BV32)</f>
        <v>#REF!</v>
      </c>
      <c r="BW32" s="50" t="e">
        <f t="shared" si="14"/>
        <v>#REF!</v>
      </c>
      <c r="BX32" s="63"/>
    </row>
    <row r="33" spans="1:76" s="10" customFormat="1" ht="34.5" customHeight="1">
      <c r="A33" s="5">
        <v>28</v>
      </c>
      <c r="B33" s="17" t="e">
        <f>IF(ISNA(MATCH(CONCATENATE(B$4,$A33),#REF!,0)),"",INDEX(#REF!,MATCH(CONCATENATE(B$4,$A33),#REF!,0),1))</f>
        <v>#REF!</v>
      </c>
      <c r="C33" s="52"/>
      <c r="D33" s="4" t="e">
        <f>IF(B33="","",'2. závod'!D33)</f>
        <v>#REF!</v>
      </c>
      <c r="E33" s="50" t="e">
        <f t="shared" si="0"/>
        <v>#REF!</v>
      </c>
      <c r="F33" s="63"/>
      <c r="G33" s="17" t="e">
        <f>IF(ISNA(MATCH(CONCATENATE(G$4,$A33),#REF!,0)),"",INDEX(#REF!,MATCH(CONCATENATE(G$4,$A33),#REF!,0),1))</f>
        <v>#REF!</v>
      </c>
      <c r="H33" s="52"/>
      <c r="I33" s="4" t="e">
        <f>IF(G33="","",'2. závod'!I33)</f>
        <v>#REF!</v>
      </c>
      <c r="J33" s="50" t="e">
        <f t="shared" si="1"/>
        <v>#REF!</v>
      </c>
      <c r="K33" s="63"/>
      <c r="L33" s="17" t="e">
        <f>IF(ISNA(MATCH(CONCATENATE(L$4,$A33),#REF!,0)),"",INDEX(#REF!,MATCH(CONCATENATE(L$4,$A33),#REF!,0),1))</f>
        <v>#REF!</v>
      </c>
      <c r="M33" s="52"/>
      <c r="N33" s="4" t="e">
        <f>IF(L33="","",'2. závod'!N33)</f>
        <v>#REF!</v>
      </c>
      <c r="O33" s="50" t="e">
        <f t="shared" si="2"/>
        <v>#REF!</v>
      </c>
      <c r="P33" s="63"/>
      <c r="Q33" s="17" t="e">
        <f>IF(ISNA(MATCH(CONCATENATE(Q$4,$A33),#REF!,0)),"",INDEX(#REF!,MATCH(CONCATENATE(Q$4,$A33),#REF!,0),1))</f>
        <v>#REF!</v>
      </c>
      <c r="R33" s="52"/>
      <c r="S33" s="4" t="e">
        <f>IF(Q33="","",'2. závod'!S33)</f>
        <v>#REF!</v>
      </c>
      <c r="T33" s="50" t="e">
        <f t="shared" si="3"/>
        <v>#REF!</v>
      </c>
      <c r="U33" s="63"/>
      <c r="V33" s="17" t="e">
        <f>IF(ISNA(MATCH(CONCATENATE(V$4,$A33),#REF!,0)),"",INDEX(#REF!,MATCH(CONCATENATE(V$4,$A33),#REF!,0),1))</f>
        <v>#REF!</v>
      </c>
      <c r="W33" s="52"/>
      <c r="X33" s="4" t="e">
        <f>IF(V33="","",'2. závod'!X33)</f>
        <v>#REF!</v>
      </c>
      <c r="Y33" s="50" t="e">
        <f t="shared" si="4"/>
        <v>#REF!</v>
      </c>
      <c r="Z33" s="63"/>
      <c r="AA33" s="17" t="e">
        <f>IF(ISNA(MATCH(CONCATENATE(AA$4,$A33),#REF!,0)),"",INDEX(#REF!,MATCH(CONCATENATE(AA$4,$A33),#REF!,0),1))</f>
        <v>#REF!</v>
      </c>
      <c r="AB33" s="52"/>
      <c r="AC33" s="4" t="e">
        <f>IF(AA33="","",'2. závod'!AC33)</f>
        <v>#REF!</v>
      </c>
      <c r="AD33" s="50" t="e">
        <f t="shared" si="5"/>
        <v>#REF!</v>
      </c>
      <c r="AE33" s="63"/>
      <c r="AF33" s="17" t="e">
        <f>IF(ISNA(MATCH(CONCATENATE(AF$4,$A33),#REF!,0)),"",INDEX(#REF!,MATCH(CONCATENATE(AF$4,$A33),#REF!,0),1))</f>
        <v>#REF!</v>
      </c>
      <c r="AG33" s="52"/>
      <c r="AH33" s="4" t="e">
        <f>IF(AF33="","",'2. závod'!AH33)</f>
        <v>#REF!</v>
      </c>
      <c r="AI33" s="50" t="e">
        <f t="shared" si="6"/>
        <v>#REF!</v>
      </c>
      <c r="AJ33" s="63"/>
      <c r="AK33" s="17" t="e">
        <f>IF(ISNA(MATCH(CONCATENATE(AK$4,$A33),#REF!,0)),"",INDEX(#REF!,MATCH(CONCATENATE(AK$4,$A33),#REF!,0),1))</f>
        <v>#REF!</v>
      </c>
      <c r="AL33" s="52"/>
      <c r="AM33" s="4" t="e">
        <f>IF(AK33="","",'2. závod'!AM33)</f>
        <v>#REF!</v>
      </c>
      <c r="AN33" s="50" t="e">
        <f t="shared" si="7"/>
        <v>#REF!</v>
      </c>
      <c r="AO33" s="63"/>
      <c r="AP33" s="17" t="e">
        <f>IF(ISNA(MATCH(CONCATENATE(AP$4,$A33),#REF!,0)),"",INDEX(#REF!,MATCH(CONCATENATE(AP$4,$A33),#REF!,0),1))</f>
        <v>#REF!</v>
      </c>
      <c r="AQ33" s="52"/>
      <c r="AR33" s="4" t="e">
        <f>IF(AP33="","",'2. závod'!AR33)</f>
        <v>#REF!</v>
      </c>
      <c r="AS33" s="50" t="e">
        <f t="shared" si="8"/>
        <v>#REF!</v>
      </c>
      <c r="AT33" s="63"/>
      <c r="AU33" s="17" t="e">
        <f>IF(ISNA(MATCH(CONCATENATE(AU$4,$A33),#REF!,0)),"",INDEX(#REF!,MATCH(CONCATENATE(AU$4,$A33),#REF!,0),1))</f>
        <v>#REF!</v>
      </c>
      <c r="AV33" s="52"/>
      <c r="AW33" s="4" t="e">
        <f>IF(AU33="","",'2. závod'!AW33)</f>
        <v>#REF!</v>
      </c>
      <c r="AX33" s="50" t="e">
        <f t="shared" si="9"/>
        <v>#REF!</v>
      </c>
      <c r="AY33" s="63"/>
      <c r="AZ33" s="17" t="e">
        <f>IF(ISNA(MATCH(CONCATENATE(AZ$4,$A33),#REF!,0)),"",INDEX(#REF!,MATCH(CONCATENATE(AZ$4,$A33),#REF!,0),1))</f>
        <v>#REF!</v>
      </c>
      <c r="BA33" s="52"/>
      <c r="BB33" s="4" t="e">
        <f>IF(AZ33="","",'2. závod'!BB33)</f>
        <v>#REF!</v>
      </c>
      <c r="BC33" s="50" t="e">
        <f t="shared" si="10"/>
        <v>#REF!</v>
      </c>
      <c r="BD33" s="63"/>
      <c r="BE33" s="17" t="e">
        <f>IF(ISNA(MATCH(CONCATENATE(BE$4,$A33),#REF!,0)),"",INDEX(#REF!,MATCH(CONCATENATE(BE$4,$A33),#REF!,0),1))</f>
        <v>#REF!</v>
      </c>
      <c r="BF33" s="52"/>
      <c r="BG33" s="4" t="e">
        <f>IF(BE33="","",'2. závod'!BG33)</f>
        <v>#REF!</v>
      </c>
      <c r="BH33" s="50" t="e">
        <f t="shared" si="11"/>
        <v>#REF!</v>
      </c>
      <c r="BI33" s="63"/>
      <c r="BJ33" s="17" t="e">
        <f>IF(ISNA(MATCH(CONCATENATE(BJ$4,$A33),#REF!,0)),"",INDEX(#REF!,MATCH(CONCATENATE(BJ$4,$A33),#REF!,0),1))</f>
        <v>#REF!</v>
      </c>
      <c r="BK33" s="52"/>
      <c r="BL33" s="4" t="e">
        <f>IF(BJ33="","",'2. závod'!BL33)</f>
        <v>#REF!</v>
      </c>
      <c r="BM33" s="50" t="e">
        <f t="shared" si="12"/>
        <v>#REF!</v>
      </c>
      <c r="BN33" s="63"/>
      <c r="BO33" s="17" t="e">
        <f>IF(ISNA(MATCH(CONCATENATE(BO$4,$A33),#REF!,0)),"",INDEX(#REF!,MATCH(CONCATENATE(BO$4,$A33),#REF!,0),1))</f>
        <v>#REF!</v>
      </c>
      <c r="BP33" s="52"/>
      <c r="BQ33" s="4" t="e">
        <f>IF(BO33="","",'2. závod'!BQ33)</f>
        <v>#REF!</v>
      </c>
      <c r="BR33" s="50" t="e">
        <f t="shared" si="13"/>
        <v>#REF!</v>
      </c>
      <c r="BS33" s="63"/>
      <c r="BT33" s="17" t="e">
        <f>IF(ISNA(MATCH(CONCATENATE(BT$4,$A33),#REF!,0)),"",INDEX(#REF!,MATCH(CONCATENATE(BT$4,$A33),#REF!,0),1))</f>
        <v>#REF!</v>
      </c>
      <c r="BU33" s="52"/>
      <c r="BV33" s="4" t="e">
        <f>IF(BT33="","",'2. závod'!BV33)</f>
        <v>#REF!</v>
      </c>
      <c r="BW33" s="50" t="e">
        <f t="shared" si="14"/>
        <v>#REF!</v>
      </c>
      <c r="BX33" s="63"/>
    </row>
    <row r="34" spans="1:76" s="10" customFormat="1" ht="34.5" customHeight="1">
      <c r="A34" s="5">
        <v>29</v>
      </c>
      <c r="B34" s="17" t="e">
        <f>IF(ISNA(MATCH(CONCATENATE(B$4,$A34),#REF!,0)),"",INDEX(#REF!,MATCH(CONCATENATE(B$4,$A34),#REF!,0),1))</f>
        <v>#REF!</v>
      </c>
      <c r="C34" s="52"/>
      <c r="D34" s="4" t="e">
        <f>IF(B34="","",'2. závod'!D34)</f>
        <v>#REF!</v>
      </c>
      <c r="E34" s="50" t="e">
        <f t="shared" si="0"/>
        <v>#REF!</v>
      </c>
      <c r="F34" s="63"/>
      <c r="G34" s="17" t="e">
        <f>IF(ISNA(MATCH(CONCATENATE(G$4,$A34),#REF!,0)),"",INDEX(#REF!,MATCH(CONCATENATE(G$4,$A34),#REF!,0),1))</f>
        <v>#REF!</v>
      </c>
      <c r="H34" s="52"/>
      <c r="I34" s="4" t="e">
        <f>IF(G34="","",'2. závod'!I34)</f>
        <v>#REF!</v>
      </c>
      <c r="J34" s="50" t="e">
        <f t="shared" si="1"/>
        <v>#REF!</v>
      </c>
      <c r="K34" s="63"/>
      <c r="L34" s="17" t="e">
        <f>IF(ISNA(MATCH(CONCATENATE(L$4,$A34),#REF!,0)),"",INDEX(#REF!,MATCH(CONCATENATE(L$4,$A34),#REF!,0),1))</f>
        <v>#REF!</v>
      </c>
      <c r="M34" s="52"/>
      <c r="N34" s="4" t="e">
        <f>IF(L34="","",'2. závod'!N34)</f>
        <v>#REF!</v>
      </c>
      <c r="O34" s="50" t="e">
        <f t="shared" si="2"/>
        <v>#REF!</v>
      </c>
      <c r="P34" s="63"/>
      <c r="Q34" s="17" t="e">
        <f>IF(ISNA(MATCH(CONCATENATE(Q$4,$A34),#REF!,0)),"",INDEX(#REF!,MATCH(CONCATENATE(Q$4,$A34),#REF!,0),1))</f>
        <v>#REF!</v>
      </c>
      <c r="R34" s="52"/>
      <c r="S34" s="4" t="e">
        <f>IF(Q34="","",'2. závod'!S34)</f>
        <v>#REF!</v>
      </c>
      <c r="T34" s="50" t="e">
        <f t="shared" si="3"/>
        <v>#REF!</v>
      </c>
      <c r="U34" s="63"/>
      <c r="V34" s="17" t="e">
        <f>IF(ISNA(MATCH(CONCATENATE(V$4,$A34),#REF!,0)),"",INDEX(#REF!,MATCH(CONCATENATE(V$4,$A34),#REF!,0),1))</f>
        <v>#REF!</v>
      </c>
      <c r="W34" s="52"/>
      <c r="X34" s="4" t="e">
        <f>IF(V34="","",'2. závod'!X34)</f>
        <v>#REF!</v>
      </c>
      <c r="Y34" s="50" t="e">
        <f t="shared" si="4"/>
        <v>#REF!</v>
      </c>
      <c r="Z34" s="63"/>
      <c r="AA34" s="17" t="e">
        <f>IF(ISNA(MATCH(CONCATENATE(AA$4,$A34),#REF!,0)),"",INDEX(#REF!,MATCH(CONCATENATE(AA$4,$A34),#REF!,0),1))</f>
        <v>#REF!</v>
      </c>
      <c r="AB34" s="52"/>
      <c r="AC34" s="4" t="e">
        <f>IF(AA34="","",'2. závod'!AC34)</f>
        <v>#REF!</v>
      </c>
      <c r="AD34" s="50" t="e">
        <f t="shared" si="5"/>
        <v>#REF!</v>
      </c>
      <c r="AE34" s="63"/>
      <c r="AF34" s="17" t="e">
        <f>IF(ISNA(MATCH(CONCATENATE(AF$4,$A34),#REF!,0)),"",INDEX(#REF!,MATCH(CONCATENATE(AF$4,$A34),#REF!,0),1))</f>
        <v>#REF!</v>
      </c>
      <c r="AG34" s="52"/>
      <c r="AH34" s="4" t="e">
        <f>IF(AF34="","",'2. závod'!AH34)</f>
        <v>#REF!</v>
      </c>
      <c r="AI34" s="50" t="e">
        <f t="shared" si="6"/>
        <v>#REF!</v>
      </c>
      <c r="AJ34" s="63"/>
      <c r="AK34" s="17" t="e">
        <f>IF(ISNA(MATCH(CONCATENATE(AK$4,$A34),#REF!,0)),"",INDEX(#REF!,MATCH(CONCATENATE(AK$4,$A34),#REF!,0),1))</f>
        <v>#REF!</v>
      </c>
      <c r="AL34" s="52"/>
      <c r="AM34" s="4" t="e">
        <f>IF(AK34="","",'2. závod'!AM34)</f>
        <v>#REF!</v>
      </c>
      <c r="AN34" s="50" t="e">
        <f t="shared" si="7"/>
        <v>#REF!</v>
      </c>
      <c r="AO34" s="63"/>
      <c r="AP34" s="17" t="e">
        <f>IF(ISNA(MATCH(CONCATENATE(AP$4,$A34),#REF!,0)),"",INDEX(#REF!,MATCH(CONCATENATE(AP$4,$A34),#REF!,0),1))</f>
        <v>#REF!</v>
      </c>
      <c r="AQ34" s="52"/>
      <c r="AR34" s="4" t="e">
        <f>IF(AP34="","",'2. závod'!AR34)</f>
        <v>#REF!</v>
      </c>
      <c r="AS34" s="50" t="e">
        <f t="shared" si="8"/>
        <v>#REF!</v>
      </c>
      <c r="AT34" s="63"/>
      <c r="AU34" s="17" t="e">
        <f>IF(ISNA(MATCH(CONCATENATE(AU$4,$A34),#REF!,0)),"",INDEX(#REF!,MATCH(CONCATENATE(AU$4,$A34),#REF!,0),1))</f>
        <v>#REF!</v>
      </c>
      <c r="AV34" s="52"/>
      <c r="AW34" s="4" t="e">
        <f>IF(AU34="","",'2. závod'!AW34)</f>
        <v>#REF!</v>
      </c>
      <c r="AX34" s="50" t="e">
        <f t="shared" si="9"/>
        <v>#REF!</v>
      </c>
      <c r="AY34" s="63"/>
      <c r="AZ34" s="17" t="e">
        <f>IF(ISNA(MATCH(CONCATENATE(AZ$4,$A34),#REF!,0)),"",INDEX(#REF!,MATCH(CONCATENATE(AZ$4,$A34),#REF!,0),1))</f>
        <v>#REF!</v>
      </c>
      <c r="BA34" s="52"/>
      <c r="BB34" s="4" t="e">
        <f>IF(AZ34="","",'2. závod'!BB34)</f>
        <v>#REF!</v>
      </c>
      <c r="BC34" s="50" t="e">
        <f t="shared" si="10"/>
        <v>#REF!</v>
      </c>
      <c r="BD34" s="63"/>
      <c r="BE34" s="17" t="e">
        <f>IF(ISNA(MATCH(CONCATENATE(BE$4,$A34),#REF!,0)),"",INDEX(#REF!,MATCH(CONCATENATE(BE$4,$A34),#REF!,0),1))</f>
        <v>#REF!</v>
      </c>
      <c r="BF34" s="52"/>
      <c r="BG34" s="4" t="e">
        <f>IF(BE34="","",'2. závod'!BG34)</f>
        <v>#REF!</v>
      </c>
      <c r="BH34" s="50" t="e">
        <f t="shared" si="11"/>
        <v>#REF!</v>
      </c>
      <c r="BI34" s="63"/>
      <c r="BJ34" s="17" t="e">
        <f>IF(ISNA(MATCH(CONCATENATE(BJ$4,$A34),#REF!,0)),"",INDEX(#REF!,MATCH(CONCATENATE(BJ$4,$A34),#REF!,0),1))</f>
        <v>#REF!</v>
      </c>
      <c r="BK34" s="52"/>
      <c r="BL34" s="4" t="e">
        <f>IF(BJ34="","",'2. závod'!BL34)</f>
        <v>#REF!</v>
      </c>
      <c r="BM34" s="50" t="e">
        <f t="shared" si="12"/>
        <v>#REF!</v>
      </c>
      <c r="BN34" s="63"/>
      <c r="BO34" s="17" t="e">
        <f>IF(ISNA(MATCH(CONCATENATE(BO$4,$A34),#REF!,0)),"",INDEX(#REF!,MATCH(CONCATENATE(BO$4,$A34),#REF!,0),1))</f>
        <v>#REF!</v>
      </c>
      <c r="BP34" s="52"/>
      <c r="BQ34" s="4" t="e">
        <f>IF(BO34="","",'2. závod'!BQ34)</f>
        <v>#REF!</v>
      </c>
      <c r="BR34" s="50" t="e">
        <f t="shared" si="13"/>
        <v>#REF!</v>
      </c>
      <c r="BS34" s="63"/>
      <c r="BT34" s="17" t="e">
        <f>IF(ISNA(MATCH(CONCATENATE(BT$4,$A34),#REF!,0)),"",INDEX(#REF!,MATCH(CONCATENATE(BT$4,$A34),#REF!,0),1))</f>
        <v>#REF!</v>
      </c>
      <c r="BU34" s="52"/>
      <c r="BV34" s="4" t="e">
        <f>IF(BT34="","",'2. závod'!BV34)</f>
        <v>#REF!</v>
      </c>
      <c r="BW34" s="50" t="e">
        <f t="shared" si="14"/>
        <v>#REF!</v>
      </c>
      <c r="BX34" s="63"/>
    </row>
    <row r="35" spans="1:76" s="10" customFormat="1" ht="34.5" customHeight="1" thickBot="1">
      <c r="A35" s="6">
        <v>30</v>
      </c>
      <c r="B35" s="18" t="e">
        <f>IF(ISNA(MATCH(CONCATENATE(B$4,$A35),#REF!,0)),"",INDEX(#REF!,MATCH(CONCATENATE(B$4,$A35),#REF!,0),1))</f>
        <v>#REF!</v>
      </c>
      <c r="C35" s="53"/>
      <c r="D35" s="7" t="e">
        <f>IF(B35="","",'2. závod'!D35)</f>
        <v>#REF!</v>
      </c>
      <c r="E35" s="51" t="e">
        <f t="shared" si="0"/>
        <v>#REF!</v>
      </c>
      <c r="F35" s="64"/>
      <c r="G35" s="18" t="e">
        <f>IF(ISNA(MATCH(CONCATENATE(G$4,$A35),#REF!,0)),"",INDEX(#REF!,MATCH(CONCATENATE(G$4,$A35),#REF!,0),1))</f>
        <v>#REF!</v>
      </c>
      <c r="H35" s="53"/>
      <c r="I35" s="7" t="e">
        <f>IF(G35="","",'2. závod'!I35)</f>
        <v>#REF!</v>
      </c>
      <c r="J35" s="51" t="e">
        <f t="shared" si="1"/>
        <v>#REF!</v>
      </c>
      <c r="K35" s="64"/>
      <c r="L35" s="18" t="e">
        <f>IF(ISNA(MATCH(CONCATENATE(L$4,$A35),#REF!,0)),"",INDEX(#REF!,MATCH(CONCATENATE(L$4,$A35),#REF!,0),1))</f>
        <v>#REF!</v>
      </c>
      <c r="M35" s="53"/>
      <c r="N35" s="7" t="e">
        <f>IF(L35="","",'2. závod'!N35)</f>
        <v>#REF!</v>
      </c>
      <c r="O35" s="51" t="e">
        <f t="shared" si="2"/>
        <v>#REF!</v>
      </c>
      <c r="P35" s="64"/>
      <c r="Q35" s="18" t="e">
        <f>IF(ISNA(MATCH(CONCATENATE(Q$4,$A35),#REF!,0)),"",INDEX(#REF!,MATCH(CONCATENATE(Q$4,$A35),#REF!,0),1))</f>
        <v>#REF!</v>
      </c>
      <c r="R35" s="53"/>
      <c r="S35" s="7" t="e">
        <f>IF(Q35="","",'2. závod'!S35)</f>
        <v>#REF!</v>
      </c>
      <c r="T35" s="51" t="e">
        <f t="shared" si="3"/>
        <v>#REF!</v>
      </c>
      <c r="U35" s="64"/>
      <c r="V35" s="18" t="e">
        <f>IF(ISNA(MATCH(CONCATENATE(V$4,$A35),#REF!,0)),"",INDEX(#REF!,MATCH(CONCATENATE(V$4,$A35),#REF!,0),1))</f>
        <v>#REF!</v>
      </c>
      <c r="W35" s="53"/>
      <c r="X35" s="7" t="e">
        <f>IF(V35="","",'2. závod'!X35)</f>
        <v>#REF!</v>
      </c>
      <c r="Y35" s="51" t="e">
        <f t="shared" si="4"/>
        <v>#REF!</v>
      </c>
      <c r="Z35" s="64"/>
      <c r="AA35" s="18" t="e">
        <f>IF(ISNA(MATCH(CONCATENATE(AA$4,$A35),#REF!,0)),"",INDEX(#REF!,MATCH(CONCATENATE(AA$4,$A35),#REF!,0),1))</f>
        <v>#REF!</v>
      </c>
      <c r="AB35" s="53"/>
      <c r="AC35" s="7" t="e">
        <f>IF(AA35="","",'2. závod'!AC35)</f>
        <v>#REF!</v>
      </c>
      <c r="AD35" s="51" t="e">
        <f t="shared" si="5"/>
        <v>#REF!</v>
      </c>
      <c r="AE35" s="64"/>
      <c r="AF35" s="18" t="e">
        <f>IF(ISNA(MATCH(CONCATENATE(AF$4,$A35),#REF!,0)),"",INDEX(#REF!,MATCH(CONCATENATE(AF$4,$A35),#REF!,0),1))</f>
        <v>#REF!</v>
      </c>
      <c r="AG35" s="53"/>
      <c r="AH35" s="7" t="e">
        <f>IF(AF35="","",'2. závod'!AH35)</f>
        <v>#REF!</v>
      </c>
      <c r="AI35" s="51" t="e">
        <f t="shared" si="6"/>
        <v>#REF!</v>
      </c>
      <c r="AJ35" s="64"/>
      <c r="AK35" s="18" t="e">
        <f>IF(ISNA(MATCH(CONCATENATE(AK$4,$A35),#REF!,0)),"",INDEX(#REF!,MATCH(CONCATENATE(AK$4,$A35),#REF!,0),1))</f>
        <v>#REF!</v>
      </c>
      <c r="AL35" s="53"/>
      <c r="AM35" s="7" t="e">
        <f>IF(AK35="","",'2. závod'!AM35)</f>
        <v>#REF!</v>
      </c>
      <c r="AN35" s="51" t="e">
        <f t="shared" si="7"/>
        <v>#REF!</v>
      </c>
      <c r="AO35" s="64"/>
      <c r="AP35" s="18" t="e">
        <f>IF(ISNA(MATCH(CONCATENATE(AP$4,$A35),#REF!,0)),"",INDEX(#REF!,MATCH(CONCATENATE(AP$4,$A35),#REF!,0),1))</f>
        <v>#REF!</v>
      </c>
      <c r="AQ35" s="53"/>
      <c r="AR35" s="7" t="e">
        <f>IF(AP35="","",'2. závod'!AR35)</f>
        <v>#REF!</v>
      </c>
      <c r="AS35" s="51" t="e">
        <f t="shared" si="8"/>
        <v>#REF!</v>
      </c>
      <c r="AT35" s="64"/>
      <c r="AU35" s="18" t="e">
        <f>IF(ISNA(MATCH(CONCATENATE(AU$4,$A35),#REF!,0)),"",INDEX(#REF!,MATCH(CONCATENATE(AU$4,$A35),#REF!,0),1))</f>
        <v>#REF!</v>
      </c>
      <c r="AV35" s="53"/>
      <c r="AW35" s="7" t="e">
        <f>IF(AU35="","",'2. závod'!AW35)</f>
        <v>#REF!</v>
      </c>
      <c r="AX35" s="51" t="e">
        <f t="shared" si="9"/>
        <v>#REF!</v>
      </c>
      <c r="AY35" s="64"/>
      <c r="AZ35" s="18" t="e">
        <f>IF(ISNA(MATCH(CONCATENATE(AZ$4,$A35),#REF!,0)),"",INDEX(#REF!,MATCH(CONCATENATE(AZ$4,$A35),#REF!,0),1))</f>
        <v>#REF!</v>
      </c>
      <c r="BA35" s="53"/>
      <c r="BB35" s="7" t="e">
        <f>IF(AZ35="","",'2. závod'!BB35)</f>
        <v>#REF!</v>
      </c>
      <c r="BC35" s="51" t="e">
        <f t="shared" si="10"/>
        <v>#REF!</v>
      </c>
      <c r="BD35" s="64"/>
      <c r="BE35" s="18" t="e">
        <f>IF(ISNA(MATCH(CONCATENATE(BE$4,$A35),#REF!,0)),"",INDEX(#REF!,MATCH(CONCATENATE(BE$4,$A35),#REF!,0),1))</f>
        <v>#REF!</v>
      </c>
      <c r="BF35" s="53"/>
      <c r="BG35" s="7" t="e">
        <f>IF(BE35="","",'2. závod'!BG35)</f>
        <v>#REF!</v>
      </c>
      <c r="BH35" s="51" t="e">
        <f t="shared" si="11"/>
        <v>#REF!</v>
      </c>
      <c r="BI35" s="64"/>
      <c r="BJ35" s="18" t="e">
        <f>IF(ISNA(MATCH(CONCATENATE(BJ$4,$A35),#REF!,0)),"",INDEX(#REF!,MATCH(CONCATENATE(BJ$4,$A35),#REF!,0),1))</f>
        <v>#REF!</v>
      </c>
      <c r="BK35" s="53"/>
      <c r="BL35" s="7" t="e">
        <f>IF(BJ35="","",'2. závod'!BL35)</f>
        <v>#REF!</v>
      </c>
      <c r="BM35" s="51" t="e">
        <f t="shared" si="12"/>
        <v>#REF!</v>
      </c>
      <c r="BN35" s="64"/>
      <c r="BO35" s="18" t="e">
        <f>IF(ISNA(MATCH(CONCATENATE(BO$4,$A35),#REF!,0)),"",INDEX(#REF!,MATCH(CONCATENATE(BO$4,$A35),#REF!,0),1))</f>
        <v>#REF!</v>
      </c>
      <c r="BP35" s="53"/>
      <c r="BQ35" s="7" t="e">
        <f>IF(BO35="","",'2. závod'!BQ35)</f>
        <v>#REF!</v>
      </c>
      <c r="BR35" s="51" t="e">
        <f t="shared" si="13"/>
        <v>#REF!</v>
      </c>
      <c r="BS35" s="64"/>
      <c r="BT35" s="18" t="e">
        <f>IF(ISNA(MATCH(CONCATENATE(BT$4,$A35),#REF!,0)),"",INDEX(#REF!,MATCH(CONCATENATE(BT$4,$A35),#REF!,0),1))</f>
        <v>#REF!</v>
      </c>
      <c r="BU35" s="53"/>
      <c r="BV35" s="7" t="e">
        <f>IF(BT35="","",'2. závod'!BV35)</f>
        <v>#REF!</v>
      </c>
      <c r="BW35" s="51" t="e">
        <f t="shared" si="14"/>
        <v>#REF!</v>
      </c>
      <c r="BX35" s="64"/>
    </row>
    <row r="37" spans="2:73" ht="1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">
      <c r="B38" s="15"/>
      <c r="C38" s="15"/>
    </row>
  </sheetData>
  <sheetProtection formatCells="0" formatColumns="0" formatRows="0" insertColumns="0" insertRows="0" selectLockedCells="1" autoFilter="0"/>
  <mergeCells count="61">
    <mergeCell ref="A3:A5"/>
    <mergeCell ref="B3:F3"/>
    <mergeCell ref="B4:F4"/>
    <mergeCell ref="G3:K3"/>
    <mergeCell ref="G4:K4"/>
    <mergeCell ref="AK3:AO3"/>
    <mergeCell ref="AK4:AO4"/>
    <mergeCell ref="V3:Z3"/>
    <mergeCell ref="V4:Z4"/>
    <mergeCell ref="AA3:AE3"/>
    <mergeCell ref="AA4:AE4"/>
    <mergeCell ref="AF3:AJ3"/>
    <mergeCell ref="AF4:AJ4"/>
    <mergeCell ref="Q4:U4"/>
    <mergeCell ref="L3:P3"/>
    <mergeCell ref="L4:P4"/>
    <mergeCell ref="Q3:U3"/>
    <mergeCell ref="V1:Z1"/>
    <mergeCell ref="V2:Z2"/>
    <mergeCell ref="B1:F1"/>
    <mergeCell ref="B2:F2"/>
    <mergeCell ref="G1:K1"/>
    <mergeCell ref="G2:K2"/>
    <mergeCell ref="Q1:U1"/>
    <mergeCell ref="Q2:U2"/>
    <mergeCell ref="L1:P1"/>
    <mergeCell ref="L2:P2"/>
    <mergeCell ref="AK1:AO1"/>
    <mergeCell ref="AK2:AO2"/>
    <mergeCell ref="AA1:AE1"/>
    <mergeCell ref="AA2:AE2"/>
    <mergeCell ref="AF1:AJ1"/>
    <mergeCell ref="AF2:AJ2"/>
    <mergeCell ref="BJ1:BN1"/>
    <mergeCell ref="BJ2:BN2"/>
    <mergeCell ref="AP1:AT1"/>
    <mergeCell ref="AP2:AT2"/>
    <mergeCell ref="AP3:AT3"/>
    <mergeCell ref="AP4:AT4"/>
    <mergeCell ref="AU1:AY1"/>
    <mergeCell ref="AU2:AY2"/>
    <mergeCell ref="AU3:AY3"/>
    <mergeCell ref="AU4:AY4"/>
    <mergeCell ref="AZ3:BD3"/>
    <mergeCell ref="AZ4:BD4"/>
    <mergeCell ref="BE1:BI1"/>
    <mergeCell ref="BE2:BI2"/>
    <mergeCell ref="BE3:BI3"/>
    <mergeCell ref="BE4:BI4"/>
    <mergeCell ref="AZ1:BD1"/>
    <mergeCell ref="AZ2:BD2"/>
    <mergeCell ref="BJ3:BN3"/>
    <mergeCell ref="BJ4:BN4"/>
    <mergeCell ref="BT1:BX1"/>
    <mergeCell ref="BT2:BX2"/>
    <mergeCell ref="BT3:BX3"/>
    <mergeCell ref="BT4:BX4"/>
    <mergeCell ref="BO3:BS3"/>
    <mergeCell ref="BO4:BS4"/>
    <mergeCell ref="BO1:BS1"/>
    <mergeCell ref="BO2:BS2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I104"/>
  <sheetViews>
    <sheetView showGridLines="0" view="pageBreakPreview" zoomScale="75" zoomScaleNormal="75" zoomScaleSheetLayoutView="75" zoomScalePageLayoutView="0" workbookViewId="0" topLeftCell="A85">
      <selection activeCell="C5" sqref="C5"/>
    </sheetView>
  </sheetViews>
  <sheetFormatPr defaultColWidth="9.125" defaultRowHeight="12.75"/>
  <cols>
    <col min="1" max="1" width="1.4921875" style="19" customWidth="1"/>
    <col min="2" max="2" width="3.375" style="19" bestFit="1" customWidth="1"/>
    <col min="3" max="3" width="6.50390625" style="19" bestFit="1" customWidth="1"/>
    <col min="4" max="4" width="5.875" style="19" bestFit="1" customWidth="1"/>
    <col min="5" max="5" width="6.00390625" style="19" bestFit="1" customWidth="1"/>
    <col min="6" max="6" width="4.625" style="19" bestFit="1" customWidth="1"/>
    <col min="7" max="7" width="18.875" style="48" bestFit="1" customWidth="1"/>
    <col min="8" max="8" width="26.50390625" style="49" bestFit="1" customWidth="1"/>
    <col min="9" max="9" width="6.50390625" style="19" bestFit="1" customWidth="1"/>
    <col min="10" max="10" width="5.875" style="19" bestFit="1" customWidth="1"/>
    <col min="11" max="11" width="6.00390625" style="19" bestFit="1" customWidth="1"/>
    <col min="12" max="12" width="4.625" style="19" bestFit="1" customWidth="1"/>
    <col min="13" max="13" width="18.875" style="48" bestFit="1" customWidth="1"/>
    <col min="14" max="14" width="26.50390625" style="49" bestFit="1" customWidth="1"/>
    <col min="15" max="148" width="3.875" style="19" customWidth="1"/>
    <col min="149" max="16384" width="9.125" style="19" customWidth="1"/>
  </cols>
  <sheetData>
    <row r="1" spans="2:35" ht="15">
      <c r="B1" s="199" t="str">
        <f>CONCATENATE('Základní list'!$E$4)</f>
        <v>Pohárový závod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</row>
    <row r="2" spans="2:35" ht="12.75">
      <c r="B2" s="200" t="str">
        <f>CONCATENATE("Datum konání: ",'Základní list'!D5," - ",'Základní list'!F5)</f>
        <v>Datum konání: 22.4.2017 - 23.4.2017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</row>
    <row r="3" spans="2:14" s="40" customFormat="1" ht="18" customHeight="1">
      <c r="B3" s="197" t="s">
        <v>45</v>
      </c>
      <c r="C3" s="198" t="s">
        <v>40</v>
      </c>
      <c r="D3" s="198"/>
      <c r="E3" s="198"/>
      <c r="F3" s="198"/>
      <c r="G3" s="198"/>
      <c r="H3" s="198"/>
      <c r="I3" s="198" t="s">
        <v>41</v>
      </c>
      <c r="J3" s="198"/>
      <c r="K3" s="198"/>
      <c r="L3" s="198"/>
      <c r="M3" s="198"/>
      <c r="N3" s="198"/>
    </row>
    <row r="4" spans="2:14" s="40" customFormat="1" ht="18" customHeight="1">
      <c r="B4" s="197"/>
      <c r="C4" s="41" t="s">
        <v>30</v>
      </c>
      <c r="D4" s="41" t="s">
        <v>31</v>
      </c>
      <c r="E4" s="41" t="s">
        <v>1</v>
      </c>
      <c r="F4" s="41" t="s">
        <v>46</v>
      </c>
      <c r="G4" s="41" t="s">
        <v>51</v>
      </c>
      <c r="H4" s="42" t="s">
        <v>42</v>
      </c>
      <c r="I4" s="41" t="s">
        <v>30</v>
      </c>
      <c r="J4" s="41" t="s">
        <v>31</v>
      </c>
      <c r="K4" s="41" t="s">
        <v>1</v>
      </c>
      <c r="L4" s="41" t="s">
        <v>46</v>
      </c>
      <c r="M4" s="41" t="s">
        <v>51</v>
      </c>
      <c r="N4" s="42" t="s">
        <v>42</v>
      </c>
    </row>
    <row r="5" spans="2:14" ht="31.5" customHeight="1">
      <c r="B5" s="43">
        <v>1</v>
      </c>
      <c r="C5" s="41" t="s">
        <v>57</v>
      </c>
      <c r="D5" s="41">
        <v>1</v>
      </c>
      <c r="E5" s="44">
        <f>INDEX('1. závod'!$A:$BX,$D5+5,INDEX('Základní list'!$B:$B,MATCH($C5,'Základní list'!$A:$A,0),1))</f>
        <v>21040</v>
      </c>
      <c r="F5" s="44">
        <f>INDEX('1. závod'!$A:$BX,$D5+5,INDEX('Základní list'!$B:$B,MATCH($C5,'Základní list'!$A:$A,0),1)+1)</f>
        <v>1</v>
      </c>
      <c r="G5" s="47" t="str">
        <f>INDEX('1. závod'!$A:$BX,$D5+5,INDEX('Základní list'!$B:$B,MATCH($C5,'Základní list'!$A:$A,0),1)-2)</f>
        <v>Nováčková Markéta</v>
      </c>
      <c r="H5" s="54" t="str">
        <f>INDEX('1. závod'!$A:$BX,$D5+5,INDEX('Základní list'!$B:$B,MATCH($C5,'Základní list'!$A:$A,0),1)-1)</f>
        <v>RSK Cortina Sensas</v>
      </c>
      <c r="I5" s="41" t="s">
        <v>57</v>
      </c>
      <c r="J5" s="41">
        <v>1</v>
      </c>
      <c r="K5" s="44">
        <f>INDEX('2. závod'!$A:$BX,$J5+5,INDEX('Základní list'!$B:$B,MATCH($I5,'Základní list'!$A:$A,0),1))</f>
        <v>5680</v>
      </c>
      <c r="L5" s="44">
        <f>INDEX('2. závod'!$A:$BX,$J5+5,INDEX('Základní list'!$B:$B,MATCH($I5,'Základní list'!$A:$A,0),1)+1)</f>
        <v>1</v>
      </c>
      <c r="M5" s="47" t="str">
        <f>INDEX('2. závod'!$A:$BX,$J5+5,INDEX('Základní list'!$B:$B,MATCH($I5,'Základní list'!$A:$A,0),1)-2)</f>
        <v>Molek Petr</v>
      </c>
      <c r="N5" s="55" t="str">
        <f>INDEX('2. závod'!$A:$BX,$J5+5,INDEX('Základní list'!$B:$B,MATCH($I5,'Základní list'!$A:$A,0),1)-1)</f>
        <v>MO ČRS Plzeň</v>
      </c>
    </row>
    <row r="6" spans="2:14" ht="31.5" customHeight="1">
      <c r="B6" s="43">
        <v>2</v>
      </c>
      <c r="C6" s="41" t="s">
        <v>57</v>
      </c>
      <c r="D6" s="41">
        <v>2</v>
      </c>
      <c r="E6" s="44">
        <f>INDEX('1. závod'!$A:$BX,$D6+5,INDEX('Základní list'!$B:$B,MATCH($C6,'Základní list'!$A:$A,0),1))</f>
        <v>13160</v>
      </c>
      <c r="F6" s="44">
        <f>INDEX('1. závod'!$A:$BX,$D6+5,INDEX('Základní list'!$B:$B,MATCH($C6,'Základní list'!$A:$A,0),1)+1)</f>
        <v>2</v>
      </c>
      <c r="G6" s="47" t="str">
        <f>INDEX('1. závod'!$A:$BX,$D6+5,INDEX('Základní list'!$B:$B,MATCH($C6,'Základní list'!$A:$A,0),1)-2)</f>
        <v>Melcher Miroslav</v>
      </c>
      <c r="H6" s="54" t="str">
        <f>INDEX('1. závod'!$A:$BX,$D6+5,INDEX('Základní list'!$B:$B,MATCH($C6,'Základní list'!$A:$A,0),1)-1)</f>
        <v>MIVARDI CZ Mohelnice</v>
      </c>
      <c r="I6" s="41" t="s">
        <v>57</v>
      </c>
      <c r="J6" s="41">
        <v>2</v>
      </c>
      <c r="K6" s="44">
        <f>INDEX('2. závod'!$A:$BX,$J6+5,INDEX('Základní list'!$B:$B,MATCH($I6,'Základní list'!$A:$A,0),1))</f>
        <v>2400</v>
      </c>
      <c r="L6" s="44">
        <f>INDEX('2. závod'!$A:$BX,$J6+5,INDEX('Základní list'!$B:$B,MATCH($I6,'Základní list'!$A:$A,0),1)+1)</f>
        <v>3</v>
      </c>
      <c r="M6" s="47" t="str">
        <f>INDEX('2. závod'!$A:$BX,$J6+5,INDEX('Základní list'!$B:$B,MATCH($I6,'Základní list'!$A:$A,0),1)-2)</f>
        <v>Linhart Jan</v>
      </c>
      <c r="N6" s="55" t="str">
        <f>INDEX('2. závod'!$A:$BX,$J6+5,INDEX('Základní list'!$B:$B,MATCH($I6,'Základní list'!$A:$A,0),1)-1)</f>
        <v>MO ČRS Loštice</v>
      </c>
    </row>
    <row r="7" spans="2:14" ht="31.5" customHeight="1">
      <c r="B7" s="43">
        <v>3</v>
      </c>
      <c r="C7" s="41" t="s">
        <v>57</v>
      </c>
      <c r="D7" s="41">
        <v>3</v>
      </c>
      <c r="E7" s="44">
        <f>INDEX('1. závod'!$A:$BX,$D7+5,INDEX('Základní list'!$B:$B,MATCH($C7,'Základní list'!$A:$A,0),1))</f>
        <v>6420</v>
      </c>
      <c r="F7" s="44">
        <f>INDEX('1. závod'!$A:$BX,$D7+5,INDEX('Základní list'!$B:$B,MATCH($C7,'Základní list'!$A:$A,0),1)+1)</f>
        <v>4</v>
      </c>
      <c r="G7" s="47" t="str">
        <f>INDEX('1. závod'!$A:$BX,$D7+5,INDEX('Základní list'!$B:$B,MATCH($C7,'Základní list'!$A:$A,0),1)-2)</f>
        <v>Zahrádková Klára</v>
      </c>
      <c r="H7" s="54" t="str">
        <f>INDEX('1. závod'!$A:$BX,$D7+5,INDEX('Základní list'!$B:$B,MATCH($C7,'Základní list'!$A:$A,0),1)-1)</f>
        <v>MO ČRS Mladá Boleslav</v>
      </c>
      <c r="I7" s="41" t="s">
        <v>57</v>
      </c>
      <c r="J7" s="41">
        <v>3</v>
      </c>
      <c r="K7" s="44">
        <f>INDEX('2. závod'!$A:$BX,$J7+5,INDEX('Základní list'!$B:$B,MATCH($I7,'Základní list'!$A:$A,0),1))</f>
        <v>1130</v>
      </c>
      <c r="L7" s="44">
        <f>INDEX('2. závod'!$A:$BX,$J7+5,INDEX('Základní list'!$B:$B,MATCH($I7,'Základní list'!$A:$A,0),1)+1)</f>
        <v>7</v>
      </c>
      <c r="M7" s="47" t="str">
        <f>INDEX('2. závod'!$A:$BX,$J7+5,INDEX('Základní list'!$B:$B,MATCH($I7,'Základní list'!$A:$A,0),1)-2)</f>
        <v>Toužimský Jiří</v>
      </c>
      <c r="N7" s="55" t="str">
        <f>INDEX('2. závod'!$A:$BX,$J7+5,INDEX('Základní list'!$B:$B,MATCH($I7,'Základní list'!$A:$A,0),1)-1)</f>
        <v>MO ČRS N. Strašecí Colmic</v>
      </c>
    </row>
    <row r="8" spans="2:14" ht="31.5" customHeight="1">
      <c r="B8" s="43">
        <v>4</v>
      </c>
      <c r="C8" s="41" t="s">
        <v>57</v>
      </c>
      <c r="D8" s="41">
        <v>4</v>
      </c>
      <c r="E8" s="44">
        <f>INDEX('1. závod'!$A:$BX,$D8+5,INDEX('Základní list'!$B:$B,MATCH($C8,'Základní list'!$A:$A,0),1))</f>
        <v>6380</v>
      </c>
      <c r="F8" s="44">
        <f>INDEX('1. závod'!$A:$BX,$D8+5,INDEX('Základní list'!$B:$B,MATCH($C8,'Základní list'!$A:$A,0),1)+1)</f>
        <v>5</v>
      </c>
      <c r="G8" s="47" t="str">
        <f>INDEX('1. závod'!$A:$BX,$D8+5,INDEX('Základní list'!$B:$B,MATCH($C8,'Základní list'!$A:$A,0),1)-2)</f>
        <v>Bárta Martin</v>
      </c>
      <c r="H8" s="54" t="str">
        <f>INDEX('1. závod'!$A:$BX,$D8+5,INDEX('Základní list'!$B:$B,MATCH($C8,'Základní list'!$A:$A,0),1)-1)</f>
        <v>MO ČRS Přeštice</v>
      </c>
      <c r="I8" s="41" t="s">
        <v>57</v>
      </c>
      <c r="J8" s="41">
        <v>4</v>
      </c>
      <c r="K8" s="44">
        <f>INDEX('2. závod'!$A:$BX,$J8+5,INDEX('Základní list'!$B:$B,MATCH($I8,'Základní list'!$A:$A,0),1))</f>
        <v>2000</v>
      </c>
      <c r="L8" s="44">
        <f>INDEX('2. závod'!$A:$BX,$J8+5,INDEX('Základní list'!$B:$B,MATCH($I8,'Základní list'!$A:$A,0),1)+1)</f>
        <v>4</v>
      </c>
      <c r="M8" s="47" t="str">
        <f>INDEX('2. závod'!$A:$BX,$J8+5,INDEX('Základní list'!$B:$B,MATCH($I8,'Základní list'!$A:$A,0),1)-2)</f>
        <v>Žigo Ladislav Ing.</v>
      </c>
      <c r="N8" s="55" t="str">
        <f>INDEX('2. závod'!$A:$BX,$J8+5,INDEX('Základní list'!$B:$B,MATCH($I8,'Základní list'!$A:$A,0),1)-1)</f>
        <v>MILO Loštice</v>
      </c>
    </row>
    <row r="9" spans="2:14" ht="31.5" customHeight="1">
      <c r="B9" s="43">
        <v>5</v>
      </c>
      <c r="C9" s="41" t="s">
        <v>57</v>
      </c>
      <c r="D9" s="41">
        <v>5</v>
      </c>
      <c r="E9" s="44">
        <f>INDEX('1. závod'!$A:$BX,$D9+5,INDEX('Základní list'!$B:$B,MATCH($C9,'Základní list'!$A:$A,0),1))</f>
        <v>6580</v>
      </c>
      <c r="F9" s="44">
        <f>INDEX('1. závod'!$A:$BX,$D9+5,INDEX('Základní list'!$B:$B,MATCH($C9,'Základní list'!$A:$A,0),1)+1)</f>
        <v>3</v>
      </c>
      <c r="G9" s="47" t="str">
        <f>INDEX('1. závod'!$A:$BX,$D9+5,INDEX('Základní list'!$B:$B,MATCH($C9,'Základní list'!$A:$A,0),1)-2)</f>
        <v>Volák Jiří</v>
      </c>
      <c r="H9" s="54" t="str">
        <f>INDEX('1. závod'!$A:$BX,$D9+5,INDEX('Základní list'!$B:$B,MATCH($C9,'Základní list'!$A:$A,0),1)-1)</f>
        <v>MO ČRS Pha 4 - Nusle</v>
      </c>
      <c r="I9" s="41" t="s">
        <v>57</v>
      </c>
      <c r="J9" s="41">
        <v>5</v>
      </c>
      <c r="K9" s="44">
        <f>INDEX('2. závod'!$A:$BX,$J9+5,INDEX('Základní list'!$B:$B,MATCH($I9,'Základní list'!$A:$A,0),1))</f>
        <v>870</v>
      </c>
      <c r="L9" s="44">
        <f>INDEX('2. závod'!$A:$BX,$J9+5,INDEX('Základní list'!$B:$B,MATCH($I9,'Základní list'!$A:$A,0),1)+1)</f>
        <v>8</v>
      </c>
      <c r="M9" s="47" t="str">
        <f>INDEX('2. závod'!$A:$BX,$J9+5,INDEX('Základní list'!$B:$B,MATCH($I9,'Základní list'!$A:$A,0),1)-2)</f>
        <v>Bárta Jakub</v>
      </c>
      <c r="N9" s="55" t="str">
        <f>INDEX('2. závod'!$A:$BX,$J9+5,INDEX('Základní list'!$B:$B,MATCH($I9,'Základní list'!$A:$A,0),1)-1)</f>
        <v>MO ČRS Přeštice</v>
      </c>
    </row>
    <row r="10" spans="1:14" ht="31.5" customHeight="1">
      <c r="A10" s="78"/>
      <c r="B10" s="43">
        <v>6</v>
      </c>
      <c r="C10" s="41" t="s">
        <v>57</v>
      </c>
      <c r="D10" s="41">
        <v>6</v>
      </c>
      <c r="E10" s="44">
        <f>INDEX('1. závod'!$A:$BX,$D10+5,INDEX('Základní list'!$B:$B,MATCH($C10,'Základní list'!$A:$A,0),1))</f>
        <v>2340</v>
      </c>
      <c r="F10" s="44">
        <f>INDEX('1. závod'!$A:$BX,$D10+5,INDEX('Základní list'!$B:$B,MATCH($C10,'Základní list'!$A:$A,0),1)+1)</f>
        <v>10</v>
      </c>
      <c r="G10" s="47" t="str">
        <f>INDEX('1. závod'!$A:$BX,$D10+5,INDEX('Základní list'!$B:$B,MATCH($C10,'Základní list'!$A:$A,0),1)-2)</f>
        <v>Toužimský Jiří</v>
      </c>
      <c r="H10" s="54" t="str">
        <f>INDEX('1. závod'!$A:$BX,$D10+5,INDEX('Základní list'!$B:$B,MATCH($C10,'Základní list'!$A:$A,0),1)-1)</f>
        <v>MO ČRS N. Strašecí Colmic</v>
      </c>
      <c r="I10" s="41" t="s">
        <v>57</v>
      </c>
      <c r="J10" s="41">
        <v>6</v>
      </c>
      <c r="K10" s="44">
        <f>INDEX('2. závod'!$A:$BX,$J10+5,INDEX('Základní list'!$B:$B,MATCH($I10,'Základní list'!$A:$A,0),1))</f>
        <v>1830</v>
      </c>
      <c r="L10" s="44">
        <f>INDEX('2. závod'!$A:$BX,$J10+5,INDEX('Základní list'!$B:$B,MATCH($I10,'Základní list'!$A:$A,0),1)+1)</f>
        <v>6</v>
      </c>
      <c r="M10" s="47" t="str">
        <f>INDEX('2. závod'!$A:$BX,$J10+5,INDEX('Základní list'!$B:$B,MATCH($I10,'Základní list'!$A:$A,0),1)-2)</f>
        <v>Kovařík Jaroslav</v>
      </c>
      <c r="N10" s="55" t="str">
        <f>INDEX('2. závod'!$A:$BX,$J10+5,INDEX('Základní list'!$B:$B,MATCH($I10,'Základní list'!$A:$A,0),1)-1)</f>
        <v>MO ČRS J.Hradec</v>
      </c>
    </row>
    <row r="11" spans="2:14" ht="31.5" customHeight="1">
      <c r="B11" s="43">
        <v>7</v>
      </c>
      <c r="C11" s="41" t="s">
        <v>57</v>
      </c>
      <c r="D11" s="41">
        <v>7</v>
      </c>
      <c r="E11" s="44">
        <f>INDEX('1. závod'!$A:$BX,$D11+5,INDEX('Základní list'!$B:$B,MATCH($C11,'Základní list'!$A:$A,0),1))</f>
        <v>2480</v>
      </c>
      <c r="F11" s="44">
        <f>INDEX('1. závod'!$A:$BX,$D11+5,INDEX('Základní list'!$B:$B,MATCH($C11,'Základní list'!$A:$A,0),1)+1)</f>
        <v>9</v>
      </c>
      <c r="G11" s="47" t="str">
        <f>INDEX('1. závod'!$A:$BX,$D11+5,INDEX('Základní list'!$B:$B,MATCH($C11,'Základní list'!$A:$A,0),1)-2)</f>
        <v>Kaniščev Roman</v>
      </c>
      <c r="H11" s="54" t="str">
        <f>INDEX('1. závod'!$A:$BX,$D11+5,INDEX('Základní list'!$B:$B,MATCH($C11,'Základní list'!$A:$A,0),1)-1)</f>
        <v>MO ČRS Loštice</v>
      </c>
      <c r="I11" s="41" t="s">
        <v>57</v>
      </c>
      <c r="J11" s="41">
        <v>7</v>
      </c>
      <c r="K11" s="44">
        <f>INDEX('2. závod'!$A:$BX,$J11+5,INDEX('Základní list'!$B:$B,MATCH($I11,'Základní list'!$A:$A,0),1))</f>
        <v>3100</v>
      </c>
      <c r="L11" s="44">
        <f>INDEX('2. závod'!$A:$BX,$J11+5,INDEX('Základní list'!$B:$B,MATCH($I11,'Základní list'!$A:$A,0),1)+1)</f>
        <v>2</v>
      </c>
      <c r="M11" s="47" t="str">
        <f>INDEX('2. závod'!$A:$BX,$J11+5,INDEX('Základní list'!$B:$B,MATCH($I11,'Základní list'!$A:$A,0),1)-2)</f>
        <v>Polívka Zdeněk</v>
      </c>
      <c r="N11" s="55" t="str">
        <f>INDEX('2. závod'!$A:$BX,$J11+5,INDEX('Základní list'!$B:$B,MATCH($I11,'Základní list'!$A:$A,0),1)-1)</f>
        <v>MO ČRS Stod</v>
      </c>
    </row>
    <row r="12" spans="2:14" ht="31.5" customHeight="1">
      <c r="B12" s="43">
        <v>8</v>
      </c>
      <c r="C12" s="41" t="s">
        <v>57</v>
      </c>
      <c r="D12" s="41">
        <v>8</v>
      </c>
      <c r="E12" s="44">
        <f>INDEX('1. závod'!$A:$BX,$D12+5,INDEX('Základní list'!$B:$B,MATCH($C12,'Základní list'!$A:$A,0),1))</f>
        <v>1620</v>
      </c>
      <c r="F12" s="44">
        <f>INDEX('1. závod'!$A:$BX,$D12+5,INDEX('Základní list'!$B:$B,MATCH($C12,'Základní list'!$A:$A,0),1)+1)</f>
        <v>11</v>
      </c>
      <c r="G12" s="47" t="str">
        <f>INDEX('1. závod'!$A:$BX,$D12+5,INDEX('Základní list'!$B:$B,MATCH($C12,'Základní list'!$A:$A,0),1)-2)</f>
        <v>Mádle Petr</v>
      </c>
      <c r="H12" s="54" t="str">
        <f>INDEX('1. závod'!$A:$BX,$D12+5,INDEX('Základní list'!$B:$B,MATCH($C12,'Základní list'!$A:$A,0),1)-1)</f>
        <v>MO ČRS Třebechovice p/O</v>
      </c>
      <c r="I12" s="41" t="s">
        <v>57</v>
      </c>
      <c r="J12" s="41">
        <v>8</v>
      </c>
      <c r="K12" s="44">
        <f>INDEX('2. závod'!$A:$BX,$J12+5,INDEX('Základní list'!$B:$B,MATCH($I12,'Základní list'!$A:$A,0),1))</f>
        <v>480</v>
      </c>
      <c r="L12" s="44">
        <f>INDEX('2. závod'!$A:$BX,$J12+5,INDEX('Základní list'!$B:$B,MATCH($I12,'Základní list'!$A:$A,0),1)+1)</f>
        <v>11</v>
      </c>
      <c r="M12" s="47" t="str">
        <f>INDEX('2. závod'!$A:$BX,$J12+5,INDEX('Základní list'!$B:$B,MATCH($I12,'Základní list'!$A:$A,0),1)-2)</f>
        <v>Danyi Michal</v>
      </c>
      <c r="N12" s="55" t="str">
        <f>INDEX('2. závod'!$A:$BX,$J12+5,INDEX('Základní list'!$B:$B,MATCH($I12,'Základní list'!$A:$A,0),1)-1)</f>
        <v>MO ČRS Dačice</v>
      </c>
    </row>
    <row r="13" spans="2:14" ht="31.5" customHeight="1">
      <c r="B13" s="43">
        <v>9</v>
      </c>
      <c r="C13" s="41" t="s">
        <v>57</v>
      </c>
      <c r="D13" s="41">
        <v>9</v>
      </c>
      <c r="E13" s="44">
        <f>INDEX('1. závod'!$A:$BX,$D13+5,INDEX('Základní list'!$B:$B,MATCH($C13,'Základní list'!$A:$A,0),1))</f>
        <v>3320</v>
      </c>
      <c r="F13" s="44">
        <f>INDEX('1. závod'!$A:$BX,$D13+5,INDEX('Základní list'!$B:$B,MATCH($C13,'Základní list'!$A:$A,0),1)+1)</f>
        <v>8</v>
      </c>
      <c r="G13" s="47" t="str">
        <f>INDEX('1. závod'!$A:$BX,$D13+5,INDEX('Základní list'!$B:$B,MATCH($C13,'Základní list'!$A:$A,0),1)-2)</f>
        <v>Vyslyšel Vladimír ml.</v>
      </c>
      <c r="H13" s="54" t="str">
        <f>INDEX('1. závod'!$A:$BX,$D13+5,INDEX('Základní list'!$B:$B,MATCH($C13,'Základní list'!$A:$A,0),1)-1)</f>
        <v>MO ČRS Plzeň</v>
      </c>
      <c r="I13" s="41" t="s">
        <v>57</v>
      </c>
      <c r="J13" s="41">
        <v>9</v>
      </c>
      <c r="K13" s="44">
        <f>INDEX('2. závod'!$A:$BX,$J13+5,INDEX('Základní list'!$B:$B,MATCH($I13,'Základní list'!$A:$A,0),1))</f>
        <v>1930</v>
      </c>
      <c r="L13" s="44">
        <f>INDEX('2. závod'!$A:$BX,$J13+5,INDEX('Základní list'!$B:$B,MATCH($I13,'Základní list'!$A:$A,0),1)+1)</f>
        <v>5</v>
      </c>
      <c r="M13" s="47" t="str">
        <f>INDEX('2. závod'!$A:$BX,$J13+5,INDEX('Základní list'!$B:$B,MATCH($I13,'Základní list'!$A:$A,0),1)-2)</f>
        <v>Štiková Jana</v>
      </c>
      <c r="N13" s="55" t="str">
        <f>INDEX('2. závod'!$A:$BX,$J13+5,INDEX('Základní list'!$B:$B,MATCH($I13,'Základní list'!$A:$A,0),1)-1)</f>
        <v>MO ČRS Pha 4 - Nusle</v>
      </c>
    </row>
    <row r="14" spans="2:14" ht="31.5" customHeight="1">
      <c r="B14" s="43">
        <v>10</v>
      </c>
      <c r="C14" s="41" t="s">
        <v>57</v>
      </c>
      <c r="D14" s="41">
        <v>10</v>
      </c>
      <c r="E14" s="44">
        <f>INDEX('1. závod'!$A:$BX,$D14+5,INDEX('Základní list'!$B:$B,MATCH($C14,'Základní list'!$A:$A,0),1))</f>
        <v>4390</v>
      </c>
      <c r="F14" s="44">
        <f>INDEX('1. závod'!$A:$BX,$D14+5,INDEX('Základní list'!$B:$B,MATCH($C14,'Základní list'!$A:$A,0),1)+1)</f>
        <v>6</v>
      </c>
      <c r="G14" s="47" t="str">
        <f>INDEX('1. závod'!$A:$BX,$D14+5,INDEX('Základní list'!$B:$B,MATCH($C14,'Základní list'!$A:$A,0),1)-2)</f>
        <v>Kostka Jaroslav</v>
      </c>
      <c r="H14" s="54" t="str">
        <f>INDEX('1. závod'!$A:$BX,$D14+5,INDEX('Základní list'!$B:$B,MATCH($C14,'Základní list'!$A:$A,0),1)-1)</f>
        <v>MO ČRS J.Hradec</v>
      </c>
      <c r="I14" s="41" t="s">
        <v>57</v>
      </c>
      <c r="J14" s="41">
        <v>10</v>
      </c>
      <c r="K14" s="44">
        <f>INDEX('2. závod'!$A:$BX,$J14+5,INDEX('Základní list'!$B:$B,MATCH($I14,'Základní list'!$A:$A,0),1))</f>
        <v>820</v>
      </c>
      <c r="L14" s="44">
        <f>INDEX('2. závod'!$A:$BX,$J14+5,INDEX('Základní list'!$B:$B,MATCH($I14,'Základní list'!$A:$A,0),1)+1)</f>
        <v>10</v>
      </c>
      <c r="M14" s="47" t="str">
        <f>INDEX('2. závod'!$A:$BX,$J14+5,INDEX('Základní list'!$B:$B,MATCH($I14,'Základní list'!$A:$A,0),1)-2)</f>
        <v>Grešová Jana</v>
      </c>
      <c r="N14" s="55" t="str">
        <f>INDEX('2. závod'!$A:$BX,$J14+5,INDEX('Základní list'!$B:$B,MATCH($I14,'Základní list'!$A:$A,0),1)-1)</f>
        <v>MO ČRS H.Králové</v>
      </c>
    </row>
    <row r="15" spans="1:14" ht="31.5" customHeight="1">
      <c r="A15" s="79"/>
      <c r="B15" s="43">
        <v>11</v>
      </c>
      <c r="C15" s="41" t="s">
        <v>57</v>
      </c>
      <c r="D15" s="41">
        <v>11</v>
      </c>
      <c r="E15" s="44">
        <f>INDEX('1. závod'!$A:$BX,$D15+5,INDEX('Základní list'!$B:$B,MATCH($C15,'Základní list'!$A:$A,0),1))</f>
        <v>4120</v>
      </c>
      <c r="F15" s="44">
        <f>INDEX('1. závod'!$A:$BX,$D15+5,INDEX('Základní list'!$B:$B,MATCH($C15,'Základní list'!$A:$A,0),1)+1)</f>
        <v>7</v>
      </c>
      <c r="G15" s="47" t="str">
        <f>INDEX('1. závod'!$A:$BX,$D15+5,INDEX('Základní list'!$B:$B,MATCH($C15,'Základní list'!$A:$A,0),1)-2)</f>
        <v>Rašek Martin</v>
      </c>
      <c r="H15" s="54" t="str">
        <f>INDEX('1. závod'!$A:$BX,$D15+5,INDEX('Základní list'!$B:$B,MATCH($C15,'Základní list'!$A:$A,0),1)-1)</f>
        <v>Tubertini Match Team</v>
      </c>
      <c r="I15" s="41" t="s">
        <v>57</v>
      </c>
      <c r="J15" s="41">
        <v>11</v>
      </c>
      <c r="K15" s="44">
        <f>INDEX('2. závod'!$A:$BX,$J15+5,INDEX('Základní list'!$B:$B,MATCH($I15,'Základní list'!$A:$A,0),1))</f>
        <v>830</v>
      </c>
      <c r="L15" s="44">
        <f>INDEX('2. závod'!$A:$BX,$J15+5,INDEX('Základní list'!$B:$B,MATCH($I15,'Základní list'!$A:$A,0),1)+1)</f>
        <v>9</v>
      </c>
      <c r="M15" s="47" t="str">
        <f>INDEX('2. závod'!$A:$BX,$J15+5,INDEX('Základní list'!$B:$B,MATCH($I15,'Základní list'!$A:$A,0),1)-2)</f>
        <v>Oudrán Stanislav</v>
      </c>
      <c r="N15" s="55" t="str">
        <f>INDEX('2. závod'!$A:$BX,$J15+5,INDEX('Základní list'!$B:$B,MATCH($I15,'Základní list'!$A:$A,0),1)-1)</f>
        <v>MO ČRS Pha 4 - Nusle</v>
      </c>
    </row>
    <row r="16" spans="1:14" ht="31.5" customHeight="1">
      <c r="A16" s="79"/>
      <c r="B16" s="43">
        <v>12</v>
      </c>
      <c r="C16" s="41" t="s">
        <v>57</v>
      </c>
      <c r="D16" s="41">
        <v>12</v>
      </c>
      <c r="E16" s="44">
        <f>INDEX('1. závod'!$A:$BX,$D16+5,INDEX('Základní list'!$B:$B,MATCH($C16,'Základní list'!$A:$A,0),1))</f>
        <v>0</v>
      </c>
      <c r="F16" s="44">
        <f>INDEX('1. závod'!$A:$BX,$D16+5,INDEX('Základní list'!$B:$B,MATCH($C16,'Základní list'!$A:$A,0),1)+1)</f>
      </c>
      <c r="G16" s="47">
        <f>INDEX('1. závod'!$A:$BX,$D16+5,INDEX('Základní list'!$B:$B,MATCH($C16,'Základní list'!$A:$A,0),1)-2)</f>
      </c>
      <c r="H16" s="54">
        <f>INDEX('1. závod'!$A:$BX,$D16+5,INDEX('Základní list'!$B:$B,MATCH($C16,'Základní list'!$A:$A,0),1)-1)</f>
      </c>
      <c r="I16" s="41" t="s">
        <v>57</v>
      </c>
      <c r="J16" s="41">
        <v>12</v>
      </c>
      <c r="K16" s="44">
        <f>INDEX('2. závod'!$A:$BX,$J16+5,INDEX('Základní list'!$B:$B,MATCH($I16,'Základní list'!$A:$A,0),1))</f>
        <v>0</v>
      </c>
      <c r="L16" s="44">
        <f>INDEX('2. závod'!$A:$BX,$J16+5,INDEX('Základní list'!$B:$B,MATCH($I16,'Základní list'!$A:$A,0),1)+1)</f>
      </c>
      <c r="M16" s="47">
        <f>INDEX('2. závod'!$A:$BX,$J16+5,INDEX('Základní list'!$B:$B,MATCH($I16,'Základní list'!$A:$A,0),1)-2)</f>
      </c>
      <c r="N16" s="55">
        <f>INDEX('2. závod'!$A:$BX,$J16+5,INDEX('Základní list'!$B:$B,MATCH($I16,'Základní list'!$A:$A,0),1)-1)</f>
      </c>
    </row>
    <row r="17" spans="1:14" ht="31.5" customHeight="1">
      <c r="A17" s="79"/>
      <c r="B17" s="43">
        <v>13</v>
      </c>
      <c r="C17" s="41" t="s">
        <v>57</v>
      </c>
      <c r="D17" s="41">
        <v>13</v>
      </c>
      <c r="E17" s="44">
        <f>INDEX('1. závod'!$A:$BX,$D17+5,INDEX('Základní list'!$B:$B,MATCH($C17,'Základní list'!$A:$A,0),1))</f>
        <v>0</v>
      </c>
      <c r="F17" s="44">
        <f>INDEX('1. závod'!$A:$BX,$D17+5,INDEX('Základní list'!$B:$B,MATCH($C17,'Základní list'!$A:$A,0),1)+1)</f>
      </c>
      <c r="G17" s="47">
        <f>INDEX('1. závod'!$A:$BX,$D17+5,INDEX('Základní list'!$B:$B,MATCH($C17,'Základní list'!$A:$A,0),1)-2)</f>
      </c>
      <c r="H17" s="54">
        <f>INDEX('1. závod'!$A:$BX,$D17+5,INDEX('Základní list'!$B:$B,MATCH($C17,'Základní list'!$A:$A,0),1)-1)</f>
      </c>
      <c r="I17" s="41" t="s">
        <v>57</v>
      </c>
      <c r="J17" s="41">
        <v>13</v>
      </c>
      <c r="K17" s="44">
        <f>INDEX('2. závod'!$A:$BX,$J17+5,INDEX('Základní list'!$B:$B,MATCH($I17,'Základní list'!$A:$A,0),1))</f>
        <v>0</v>
      </c>
      <c r="L17" s="44">
        <f>INDEX('2. závod'!$A:$BX,$J17+5,INDEX('Základní list'!$B:$B,MATCH($I17,'Základní list'!$A:$A,0),1)+1)</f>
      </c>
      <c r="M17" s="47">
        <f>INDEX('2. závod'!$A:$BX,$J17+5,INDEX('Základní list'!$B:$B,MATCH($I17,'Základní list'!$A:$A,0),1)-2)</f>
      </c>
      <c r="N17" s="55">
        <f>INDEX('2. závod'!$A:$BX,$J17+5,INDEX('Základní list'!$B:$B,MATCH($I17,'Základní list'!$A:$A,0),1)-1)</f>
      </c>
    </row>
    <row r="18" spans="1:14" ht="31.5" customHeight="1">
      <c r="A18" s="79"/>
      <c r="B18" s="43">
        <v>11</v>
      </c>
      <c r="C18" s="41" t="s">
        <v>57</v>
      </c>
      <c r="D18" s="41">
        <v>14</v>
      </c>
      <c r="E18" s="44">
        <f>INDEX('1. závod'!$A:$BX,$D18+5,INDEX('Základní list'!$B:$B,MATCH($C18,'Základní list'!$A:$A,0),1))</f>
        <v>0</v>
      </c>
      <c r="F18" s="44">
        <f>INDEX('1. závod'!$A:$BX,$D18+5,INDEX('Základní list'!$B:$B,MATCH($C18,'Základní list'!$A:$A,0),1)+1)</f>
      </c>
      <c r="G18" s="47">
        <f>INDEX('1. závod'!$A:$BX,$D18+5,INDEX('Základní list'!$B:$B,MATCH($C18,'Základní list'!$A:$A,0),1)-2)</f>
      </c>
      <c r="H18" s="54">
        <f>INDEX('1. závod'!$A:$BX,$D18+5,INDEX('Základní list'!$B:$B,MATCH($C18,'Základní list'!$A:$A,0),1)-1)</f>
      </c>
      <c r="I18" s="41" t="s">
        <v>57</v>
      </c>
      <c r="J18" s="41">
        <v>14</v>
      </c>
      <c r="K18" s="44">
        <f>INDEX('2. závod'!$A:$BX,$J18+5,INDEX('Základní list'!$B:$B,MATCH($I18,'Základní list'!$A:$A,0),1))</f>
        <v>0</v>
      </c>
      <c r="L18" s="44">
        <f>INDEX('2. závod'!$A:$BX,$J18+5,INDEX('Základní list'!$B:$B,MATCH($I18,'Základní list'!$A:$A,0),1)+1)</f>
      </c>
      <c r="M18" s="47">
        <f>INDEX('2. závod'!$A:$BX,$J18+5,INDEX('Základní list'!$B:$B,MATCH($I18,'Základní list'!$A:$A,0),1)-2)</f>
      </c>
      <c r="N18" s="55">
        <f>INDEX('2. závod'!$A:$BX,$J18+5,INDEX('Základní list'!$B:$B,MATCH($I18,'Základní list'!$A:$A,0),1)-1)</f>
      </c>
    </row>
    <row r="19" spans="1:14" ht="31.5" customHeight="1">
      <c r="A19" s="79"/>
      <c r="B19" s="43">
        <v>12</v>
      </c>
      <c r="C19" s="41" t="s">
        <v>57</v>
      </c>
      <c r="D19" s="41">
        <v>15</v>
      </c>
      <c r="E19" s="44">
        <f>INDEX('1. závod'!$A:$BX,$D19+5,INDEX('Základní list'!$B:$B,MATCH($C19,'Základní list'!$A:$A,0),1))</f>
        <v>0</v>
      </c>
      <c r="F19" s="44">
        <f>INDEX('1. závod'!$A:$BX,$D19+5,INDEX('Základní list'!$B:$B,MATCH($C19,'Základní list'!$A:$A,0),1)+1)</f>
      </c>
      <c r="G19" s="47">
        <f>INDEX('1. závod'!$A:$BX,$D19+5,INDEX('Základní list'!$B:$B,MATCH($C19,'Základní list'!$A:$A,0),1)-2)</f>
      </c>
      <c r="H19" s="54">
        <f>INDEX('1. závod'!$A:$BX,$D19+5,INDEX('Základní list'!$B:$B,MATCH($C19,'Základní list'!$A:$A,0),1)-1)</f>
      </c>
      <c r="I19" s="41" t="s">
        <v>57</v>
      </c>
      <c r="J19" s="41">
        <v>15</v>
      </c>
      <c r="K19" s="44">
        <f>INDEX('2. závod'!$A:$BX,$J19+5,INDEX('Základní list'!$B:$B,MATCH($I19,'Základní list'!$A:$A,0),1))</f>
        <v>0</v>
      </c>
      <c r="L19" s="44">
        <f>INDEX('2. závod'!$A:$BX,$J19+5,INDEX('Základní list'!$B:$B,MATCH($I19,'Základní list'!$A:$A,0),1)+1)</f>
      </c>
      <c r="M19" s="47">
        <f>INDEX('2. závod'!$A:$BX,$J19+5,INDEX('Základní list'!$B:$B,MATCH($I19,'Základní list'!$A:$A,0),1)-2)</f>
      </c>
      <c r="N19" s="55">
        <f>INDEX('2. závod'!$A:$BX,$J19+5,INDEX('Základní list'!$B:$B,MATCH($I19,'Základní list'!$A:$A,0),1)-1)</f>
      </c>
    </row>
    <row r="20" spans="1:14" ht="31.5" customHeight="1">
      <c r="A20" s="79"/>
      <c r="B20" s="43">
        <v>13</v>
      </c>
      <c r="C20" s="41" t="s">
        <v>57</v>
      </c>
      <c r="D20" s="41">
        <v>16</v>
      </c>
      <c r="E20" s="44">
        <f>INDEX('1. závod'!$A:$BX,$D20+5,INDEX('Základní list'!$B:$B,MATCH($C20,'Základní list'!$A:$A,0),1))</f>
        <v>0</v>
      </c>
      <c r="F20" s="44">
        <f>INDEX('1. závod'!$A:$BX,$D20+5,INDEX('Základní list'!$B:$B,MATCH($C20,'Základní list'!$A:$A,0),1)+1)</f>
      </c>
      <c r="G20" s="47">
        <f>INDEX('1. závod'!$A:$BX,$D20+5,INDEX('Základní list'!$B:$B,MATCH($C20,'Základní list'!$A:$A,0),1)-2)</f>
      </c>
      <c r="H20" s="54">
        <f>INDEX('1. závod'!$A:$BX,$D20+5,INDEX('Základní list'!$B:$B,MATCH($C20,'Základní list'!$A:$A,0),1)-1)</f>
      </c>
      <c r="I20" s="41" t="s">
        <v>57</v>
      </c>
      <c r="J20" s="41">
        <v>16</v>
      </c>
      <c r="K20" s="44">
        <f>INDEX('2. závod'!$A:$BX,$J20+5,INDEX('Základní list'!$B:$B,MATCH($I20,'Základní list'!$A:$A,0),1))</f>
        <v>0</v>
      </c>
      <c r="L20" s="44">
        <f>INDEX('2. závod'!$A:$BX,$J20+5,INDEX('Základní list'!$B:$B,MATCH($I20,'Základní list'!$A:$A,0),1)+1)</f>
      </c>
      <c r="M20" s="47">
        <f>INDEX('2. závod'!$A:$BX,$J20+5,INDEX('Základní list'!$B:$B,MATCH($I20,'Základní list'!$A:$A,0),1)-2)</f>
      </c>
      <c r="N20" s="55">
        <f>INDEX('2. závod'!$A:$BX,$J20+5,INDEX('Základní list'!$B:$B,MATCH($I20,'Základní list'!$A:$A,0),1)-1)</f>
      </c>
    </row>
    <row r="21" spans="1:14" ht="31.5" customHeight="1">
      <c r="A21" s="79"/>
      <c r="B21" s="43">
        <v>11</v>
      </c>
      <c r="C21" s="41" t="s">
        <v>57</v>
      </c>
      <c r="D21" s="41">
        <v>17</v>
      </c>
      <c r="E21" s="44">
        <f>INDEX('1. závod'!$A:$BX,$D21+5,INDEX('Základní list'!$B:$B,MATCH($C21,'Základní list'!$A:$A,0),1))</f>
        <v>0</v>
      </c>
      <c r="F21" s="44">
        <f>INDEX('1. závod'!$A:$BX,$D21+5,INDEX('Základní list'!$B:$B,MATCH($C21,'Základní list'!$A:$A,0),1)+1)</f>
      </c>
      <c r="G21" s="47">
        <f>INDEX('1. závod'!$A:$BX,$D21+5,INDEX('Základní list'!$B:$B,MATCH($C21,'Základní list'!$A:$A,0),1)-2)</f>
      </c>
      <c r="H21" s="54">
        <f>INDEX('1. závod'!$A:$BX,$D21+5,INDEX('Základní list'!$B:$B,MATCH($C21,'Základní list'!$A:$A,0),1)-1)</f>
      </c>
      <c r="I21" s="41" t="s">
        <v>57</v>
      </c>
      <c r="J21" s="41">
        <v>17</v>
      </c>
      <c r="K21" s="44">
        <f>INDEX('2. závod'!$A:$BX,$J21+5,INDEX('Základní list'!$B:$B,MATCH($I21,'Základní list'!$A:$A,0),1))</f>
        <v>0</v>
      </c>
      <c r="L21" s="44">
        <f>INDEX('2. závod'!$A:$BX,$J21+5,INDEX('Základní list'!$B:$B,MATCH($I21,'Základní list'!$A:$A,0),1)+1)</f>
      </c>
      <c r="M21" s="47">
        <f>INDEX('2. závod'!$A:$BX,$J21+5,INDEX('Základní list'!$B:$B,MATCH($I21,'Základní list'!$A:$A,0),1)-2)</f>
      </c>
      <c r="N21" s="55">
        <f>INDEX('2. závod'!$A:$BX,$J21+5,INDEX('Základní list'!$B:$B,MATCH($I21,'Základní list'!$A:$A,0),1)-1)</f>
      </c>
    </row>
    <row r="22" spans="1:14" ht="31.5" customHeight="1">
      <c r="A22" s="79"/>
      <c r="B22" s="43">
        <v>12</v>
      </c>
      <c r="C22" s="41" t="s">
        <v>57</v>
      </c>
      <c r="D22" s="41">
        <v>18</v>
      </c>
      <c r="E22" s="44">
        <f>INDEX('1. závod'!$A:$BX,$D22+5,INDEX('Základní list'!$B:$B,MATCH($C22,'Základní list'!$A:$A,0),1))</f>
        <v>0</v>
      </c>
      <c r="F22" s="44">
        <f>INDEX('1. závod'!$A:$BX,$D22+5,INDEX('Základní list'!$B:$B,MATCH($C22,'Základní list'!$A:$A,0),1)+1)</f>
      </c>
      <c r="G22" s="47">
        <f>INDEX('1. závod'!$A:$BX,$D22+5,INDEX('Základní list'!$B:$B,MATCH($C22,'Základní list'!$A:$A,0),1)-2)</f>
      </c>
      <c r="H22" s="54">
        <f>INDEX('1. závod'!$A:$BX,$D22+5,INDEX('Základní list'!$B:$B,MATCH($C22,'Základní list'!$A:$A,0),1)-1)</f>
      </c>
      <c r="I22" s="41" t="s">
        <v>57</v>
      </c>
      <c r="J22" s="41">
        <v>18</v>
      </c>
      <c r="K22" s="44">
        <f>INDEX('2. závod'!$A:$BX,$J22+5,INDEX('Základní list'!$B:$B,MATCH($I22,'Základní list'!$A:$A,0),1))</f>
        <v>0</v>
      </c>
      <c r="L22" s="44">
        <f>INDEX('2. závod'!$A:$BX,$J22+5,INDEX('Základní list'!$B:$B,MATCH($I22,'Základní list'!$A:$A,0),1)+1)</f>
      </c>
      <c r="M22" s="47">
        <f>INDEX('2. závod'!$A:$BX,$J22+5,INDEX('Základní list'!$B:$B,MATCH($I22,'Základní list'!$A:$A,0),1)-2)</f>
      </c>
      <c r="N22" s="55">
        <f>INDEX('2. závod'!$A:$BX,$J22+5,INDEX('Základní list'!$B:$B,MATCH($I22,'Základní list'!$A:$A,0),1)-1)</f>
      </c>
    </row>
    <row r="23" spans="1:14" ht="31.5" customHeight="1">
      <c r="A23" s="79"/>
      <c r="B23" s="43">
        <v>13</v>
      </c>
      <c r="C23" s="41" t="s">
        <v>57</v>
      </c>
      <c r="D23" s="41">
        <v>19</v>
      </c>
      <c r="E23" s="44">
        <f>INDEX('1. závod'!$A:$BX,$D23+5,INDEX('Základní list'!$B:$B,MATCH($C23,'Základní list'!$A:$A,0),1))</f>
        <v>0</v>
      </c>
      <c r="F23" s="44">
        <f>INDEX('1. závod'!$A:$BX,$D23+5,INDEX('Základní list'!$B:$B,MATCH($C23,'Základní list'!$A:$A,0),1)+1)</f>
      </c>
      <c r="G23" s="47">
        <f>INDEX('1. závod'!$A:$BX,$D23+5,INDEX('Základní list'!$B:$B,MATCH($C23,'Základní list'!$A:$A,0),1)-2)</f>
      </c>
      <c r="H23" s="54">
        <f>INDEX('1. závod'!$A:$BX,$D23+5,INDEX('Základní list'!$B:$B,MATCH($C23,'Základní list'!$A:$A,0),1)-1)</f>
      </c>
      <c r="I23" s="41" t="s">
        <v>57</v>
      </c>
      <c r="J23" s="41">
        <v>19</v>
      </c>
      <c r="K23" s="44">
        <f>INDEX('2. závod'!$A:$BX,$J23+5,INDEX('Základní list'!$B:$B,MATCH($I23,'Základní list'!$A:$A,0),1))</f>
        <v>0</v>
      </c>
      <c r="L23" s="44">
        <f>INDEX('2. závod'!$A:$BX,$J23+5,INDEX('Základní list'!$B:$B,MATCH($I23,'Základní list'!$A:$A,0),1)+1)</f>
      </c>
      <c r="M23" s="47">
        <f>INDEX('2. závod'!$A:$BX,$J23+5,INDEX('Základní list'!$B:$B,MATCH($I23,'Základní list'!$A:$A,0),1)-2)</f>
      </c>
      <c r="N23" s="55">
        <f>INDEX('2. závod'!$A:$BX,$J23+5,INDEX('Základní list'!$B:$B,MATCH($I23,'Základní list'!$A:$A,0),1)-1)</f>
      </c>
    </row>
    <row r="24" spans="1:14" ht="31.5" customHeight="1">
      <c r="A24" s="79"/>
      <c r="B24" s="43">
        <v>11</v>
      </c>
      <c r="C24" s="41" t="s">
        <v>57</v>
      </c>
      <c r="D24" s="41">
        <v>20</v>
      </c>
      <c r="E24" s="44">
        <f>INDEX('1. závod'!$A:$BX,$D24+5,INDEX('Základní list'!$B:$B,MATCH($C24,'Základní list'!$A:$A,0),1))</f>
        <v>0</v>
      </c>
      <c r="F24" s="44">
        <f>INDEX('1. závod'!$A:$BX,$D24+5,INDEX('Základní list'!$B:$B,MATCH($C24,'Základní list'!$A:$A,0),1)+1)</f>
      </c>
      <c r="G24" s="47">
        <f>INDEX('1. závod'!$A:$BX,$D24+5,INDEX('Základní list'!$B:$B,MATCH($C24,'Základní list'!$A:$A,0),1)-2)</f>
      </c>
      <c r="H24" s="54">
        <f>INDEX('1. závod'!$A:$BX,$D24+5,INDEX('Základní list'!$B:$B,MATCH($C24,'Základní list'!$A:$A,0),1)-1)</f>
      </c>
      <c r="I24" s="41" t="s">
        <v>57</v>
      </c>
      <c r="J24" s="41">
        <v>20</v>
      </c>
      <c r="K24" s="44">
        <f>INDEX('2. závod'!$A:$BX,$J24+5,INDEX('Základní list'!$B:$B,MATCH($I24,'Základní list'!$A:$A,0),1))</f>
        <v>0</v>
      </c>
      <c r="L24" s="44">
        <f>INDEX('2. závod'!$A:$BX,$J24+5,INDEX('Základní list'!$B:$B,MATCH($I24,'Základní list'!$A:$A,0),1)+1)</f>
      </c>
      <c r="M24" s="47">
        <f>INDEX('2. závod'!$A:$BX,$J24+5,INDEX('Základní list'!$B:$B,MATCH($I24,'Základní list'!$A:$A,0),1)-2)</f>
      </c>
      <c r="N24" s="55">
        <f>INDEX('2. závod'!$A:$BX,$J24+5,INDEX('Základní list'!$B:$B,MATCH($I24,'Základní list'!$A:$A,0),1)-1)</f>
      </c>
    </row>
    <row r="25" spans="1:14" ht="31.5" customHeight="1">
      <c r="A25" s="79"/>
      <c r="B25" s="43">
        <v>14</v>
      </c>
      <c r="C25" s="41" t="s">
        <v>58</v>
      </c>
      <c r="D25" s="41">
        <v>1</v>
      </c>
      <c r="E25" s="44">
        <f>INDEX('1. závod'!$A:$BX,$D25+5,INDEX('Základní list'!$B:$B,MATCH($C25,'Základní list'!$A:$A,0),1))</f>
        <v>4230</v>
      </c>
      <c r="F25" s="44">
        <f>INDEX('1. závod'!$A:$BX,$D25+5,INDEX('Základní list'!$B:$B,MATCH($C25,'Základní list'!$A:$A,0),1)+1)</f>
        <v>7</v>
      </c>
      <c r="G25" s="47" t="str">
        <f>INDEX('1. závod'!$A:$BX,$D25+5,INDEX('Základní list'!$B:$B,MATCH($C25,'Základní list'!$A:$A,0),1)-2)</f>
        <v>Adamec Václav DiS.</v>
      </c>
      <c r="H25" s="54" t="str">
        <f>INDEX('1. závod'!$A:$BX,$D25+5,INDEX('Základní list'!$B:$B,MATCH($C25,'Základní list'!$A:$A,0),1)-1)</f>
        <v>MO ČRS J.Hradec</v>
      </c>
      <c r="I25" s="41" t="s">
        <v>58</v>
      </c>
      <c r="J25" s="41">
        <v>1</v>
      </c>
      <c r="K25" s="44">
        <f>INDEX('2. závod'!$A:$BX,$J25+5,INDEX('Základní list'!$B:$B,MATCH($I25,'Základní list'!$A:$A,0),1))</f>
        <v>1260</v>
      </c>
      <c r="L25" s="44">
        <f>INDEX('2. závod'!$A:$BX,$J25+5,INDEX('Základní list'!$B:$B,MATCH($I25,'Základní list'!$A:$A,0),1)+1)</f>
        <v>5</v>
      </c>
      <c r="M25" s="47" t="str">
        <f>INDEX('2. závod'!$A:$BX,$J25+5,INDEX('Základní list'!$B:$B,MATCH($I25,'Základní list'!$A:$A,0),1)-2)</f>
        <v>Volák Jiří</v>
      </c>
      <c r="N25" s="55" t="str">
        <f>INDEX('2. závod'!$A:$BX,$J25+5,INDEX('Základní list'!$B:$B,MATCH($I25,'Základní list'!$A:$A,0),1)-1)</f>
        <v>MO ČRS Pha 4 - Nusle</v>
      </c>
    </row>
    <row r="26" spans="1:14" ht="31.5" customHeight="1">
      <c r="A26" s="80"/>
      <c r="B26" s="43">
        <v>15</v>
      </c>
      <c r="C26" s="41" t="s">
        <v>58</v>
      </c>
      <c r="D26" s="41">
        <v>2</v>
      </c>
      <c r="E26" s="44">
        <f>INDEX('1. závod'!$A:$BX,$D26+5,INDEX('Základní list'!$B:$B,MATCH($C26,'Základní list'!$A:$A,0),1))</f>
        <v>9110</v>
      </c>
      <c r="F26" s="44">
        <f>INDEX('1. závod'!$A:$BX,$D26+5,INDEX('Základní list'!$B:$B,MATCH($C26,'Základní list'!$A:$A,0),1)+1)</f>
        <v>1</v>
      </c>
      <c r="G26" s="47" t="str">
        <f>INDEX('1. závod'!$A:$BX,$D26+5,INDEX('Základní list'!$B:$B,MATCH($C26,'Základní list'!$A:$A,0),1)-2)</f>
        <v>Górecki Kacper</v>
      </c>
      <c r="H26" s="54" t="str">
        <f>INDEX('1. závod'!$A:$BX,$D26+5,INDEX('Základní list'!$B:$B,MATCH($C26,'Základní list'!$A:$A,0),1)-1)</f>
        <v>MIVARDI CZ Mohelnice</v>
      </c>
      <c r="I26" s="41" t="s">
        <v>58</v>
      </c>
      <c r="J26" s="41">
        <v>2</v>
      </c>
      <c r="K26" s="44">
        <f>INDEX('2. závod'!$A:$BX,$J26+5,INDEX('Základní list'!$B:$B,MATCH($I26,'Základní list'!$A:$A,0),1))</f>
        <v>490</v>
      </c>
      <c r="L26" s="44">
        <f>INDEX('2. závod'!$A:$BX,$J26+5,INDEX('Základní list'!$B:$B,MATCH($I26,'Základní list'!$A:$A,0),1)+1)</f>
        <v>7</v>
      </c>
      <c r="M26" s="47" t="str">
        <f>INDEX('2. závod'!$A:$BX,$J26+5,INDEX('Základní list'!$B:$B,MATCH($I26,'Základní list'!$A:$A,0),1)-2)</f>
        <v>Housa František st. </v>
      </c>
      <c r="N26" s="55" t="str">
        <f>INDEX('2. závod'!$A:$BX,$J26+5,INDEX('Základní list'!$B:$B,MATCH($I26,'Základní list'!$A:$A,0),1)-1)</f>
        <v>MO ČRS Žirovnice</v>
      </c>
    </row>
    <row r="27" spans="2:14" ht="31.5" customHeight="1">
      <c r="B27" s="43">
        <v>16</v>
      </c>
      <c r="C27" s="41" t="s">
        <v>58</v>
      </c>
      <c r="D27" s="41">
        <v>3</v>
      </c>
      <c r="E27" s="44">
        <f>INDEX('1. závod'!$A:$BX,$D27+5,INDEX('Základní list'!$B:$B,MATCH($C27,'Základní list'!$A:$A,0),1))</f>
        <v>3430</v>
      </c>
      <c r="F27" s="44">
        <f>INDEX('1. závod'!$A:$BX,$D27+5,INDEX('Základní list'!$B:$B,MATCH($C27,'Základní list'!$A:$A,0),1)+1)</f>
        <v>9</v>
      </c>
      <c r="G27" s="47" t="str">
        <f>INDEX('1. závod'!$A:$BX,$D27+5,INDEX('Základní list'!$B:$B,MATCH($C27,'Základní list'!$A:$A,0),1)-2)</f>
        <v>Louda Václav</v>
      </c>
      <c r="H27" s="54" t="str">
        <f>INDEX('1. závod'!$A:$BX,$D27+5,INDEX('Základní list'!$B:$B,MATCH($C27,'Základní list'!$A:$A,0),1)-1)</f>
        <v>MO ČRS Plzeň</v>
      </c>
      <c r="I27" s="41" t="s">
        <v>58</v>
      </c>
      <c r="J27" s="41">
        <v>3</v>
      </c>
      <c r="K27" s="44">
        <f>INDEX('2. závod'!$A:$BX,$J27+5,INDEX('Základní list'!$B:$B,MATCH($I27,'Základní list'!$A:$A,0),1))</f>
        <v>2030</v>
      </c>
      <c r="L27" s="44">
        <f>INDEX('2. závod'!$A:$BX,$J27+5,INDEX('Základní list'!$B:$B,MATCH($I27,'Základní list'!$A:$A,0),1)+1)</f>
        <v>4</v>
      </c>
      <c r="M27" s="47" t="str">
        <f>INDEX('2. závod'!$A:$BX,$J27+5,INDEX('Základní list'!$B:$B,MATCH($I27,'Základní list'!$A:$A,0),1)-2)</f>
        <v>Nováčková Markéta</v>
      </c>
      <c r="N27" s="55" t="str">
        <f>INDEX('2. závod'!$A:$BX,$J27+5,INDEX('Základní list'!$B:$B,MATCH($I27,'Základní list'!$A:$A,0),1)-1)</f>
        <v>RSK Cortina Sensas</v>
      </c>
    </row>
    <row r="28" spans="2:14" ht="31.5" customHeight="1">
      <c r="B28" s="43">
        <v>17</v>
      </c>
      <c r="C28" s="41" t="s">
        <v>58</v>
      </c>
      <c r="D28" s="41">
        <v>4</v>
      </c>
      <c r="E28" s="44">
        <f>INDEX('1. závod'!$A:$BX,$D28+5,INDEX('Základní list'!$B:$B,MATCH($C28,'Základní list'!$A:$A,0),1))</f>
        <v>5110</v>
      </c>
      <c r="F28" s="44">
        <f>INDEX('1. závod'!$A:$BX,$D28+5,INDEX('Základní list'!$B:$B,MATCH($C28,'Základní list'!$A:$A,0),1)+1)</f>
        <v>4</v>
      </c>
      <c r="G28" s="47" t="str">
        <f>INDEX('1. závod'!$A:$BX,$D28+5,INDEX('Základní list'!$B:$B,MATCH($C28,'Základní list'!$A:$A,0),1)-2)</f>
        <v>Hron Radek</v>
      </c>
      <c r="H28" s="54" t="str">
        <f>INDEX('1. závod'!$A:$BX,$D28+5,INDEX('Základní list'!$B:$B,MATCH($C28,'Základní list'!$A:$A,0),1)-1)</f>
        <v>RSK Crazy Boys</v>
      </c>
      <c r="I28" s="41" t="s">
        <v>58</v>
      </c>
      <c r="J28" s="41">
        <v>4</v>
      </c>
      <c r="K28" s="44">
        <f>INDEX('2. závod'!$A:$BX,$J28+5,INDEX('Základní list'!$B:$B,MATCH($I28,'Základní list'!$A:$A,0),1))</f>
        <v>440</v>
      </c>
      <c r="L28" s="44">
        <f>INDEX('2. závod'!$A:$BX,$J28+5,INDEX('Základní list'!$B:$B,MATCH($I28,'Základní list'!$A:$A,0),1)+1)</f>
        <v>8</v>
      </c>
      <c r="M28" s="47" t="str">
        <f>INDEX('2. závod'!$A:$BX,$J28+5,INDEX('Základní list'!$B:$B,MATCH($I28,'Základní list'!$A:$A,0),1)-2)</f>
        <v>Mádle Petr</v>
      </c>
      <c r="N28" s="55" t="str">
        <f>INDEX('2. závod'!$A:$BX,$J28+5,INDEX('Základní list'!$B:$B,MATCH($I28,'Základní list'!$A:$A,0),1)-1)</f>
        <v>MO ČRS Třebechovice p/O</v>
      </c>
    </row>
    <row r="29" spans="2:14" ht="31.5" customHeight="1">
      <c r="B29" s="43">
        <v>18</v>
      </c>
      <c r="C29" s="41" t="s">
        <v>58</v>
      </c>
      <c r="D29" s="41">
        <v>5</v>
      </c>
      <c r="E29" s="44">
        <f>INDEX('1. závod'!$A:$BX,$D29+5,INDEX('Základní list'!$B:$B,MATCH($C29,'Základní list'!$A:$A,0),1))</f>
        <v>1110</v>
      </c>
      <c r="F29" s="44">
        <f>INDEX('1. závod'!$A:$BX,$D29+5,INDEX('Základní list'!$B:$B,MATCH($C29,'Základní list'!$A:$A,0),1)+1)</f>
        <v>11</v>
      </c>
      <c r="G29" s="47" t="str">
        <f>INDEX('1. závod'!$A:$BX,$D29+5,INDEX('Základní list'!$B:$B,MATCH($C29,'Základní list'!$A:$A,0),1)-2)</f>
        <v>Dubský František</v>
      </c>
      <c r="H29" s="54" t="str">
        <f>INDEX('1. závod'!$A:$BX,$D29+5,INDEX('Základní list'!$B:$B,MATCH($C29,'Základní list'!$A:$A,0),1)-1)</f>
        <v>MO ČRS Mirovice</v>
      </c>
      <c r="I29" s="41" t="s">
        <v>58</v>
      </c>
      <c r="J29" s="41">
        <v>5</v>
      </c>
      <c r="K29" s="44">
        <f>INDEX('2. závod'!$A:$BX,$J29+5,INDEX('Základní list'!$B:$B,MATCH($I29,'Základní list'!$A:$A,0),1))</f>
        <v>2050</v>
      </c>
      <c r="L29" s="44">
        <f>INDEX('2. závod'!$A:$BX,$J29+5,INDEX('Základní list'!$B:$B,MATCH($I29,'Základní list'!$A:$A,0),1)+1)</f>
        <v>2.5</v>
      </c>
      <c r="M29" s="47" t="str">
        <f>INDEX('2. závod'!$A:$BX,$J29+5,INDEX('Základní list'!$B:$B,MATCH($I29,'Základní list'!$A:$A,0),1)-2)</f>
        <v>Noll Vladimír</v>
      </c>
      <c r="N29" s="55">
        <f>INDEX('2. závod'!$A:$BX,$J29+5,INDEX('Základní list'!$B:$B,MATCH($I29,'Základní list'!$A:$A,0),1)-1)</f>
      </c>
    </row>
    <row r="30" spans="2:14" ht="31.5" customHeight="1">
      <c r="B30" s="43">
        <v>19</v>
      </c>
      <c r="C30" s="41" t="s">
        <v>58</v>
      </c>
      <c r="D30" s="41">
        <v>6</v>
      </c>
      <c r="E30" s="44">
        <f>INDEX('1. závod'!$A:$BX,$D30+5,INDEX('Základní list'!$B:$B,MATCH($C30,'Základní list'!$A:$A,0),1))</f>
        <v>1480</v>
      </c>
      <c r="F30" s="44">
        <f>INDEX('1. závod'!$A:$BX,$D30+5,INDEX('Základní list'!$B:$B,MATCH($C30,'Základní list'!$A:$A,0),1)+1)</f>
        <v>10</v>
      </c>
      <c r="G30" s="47" t="str">
        <f>INDEX('1. závod'!$A:$BX,$D30+5,INDEX('Základní list'!$B:$B,MATCH($C30,'Základní list'!$A:$A,0),1)-2)</f>
        <v>Flanderka Aleš</v>
      </c>
      <c r="H30" s="54" t="str">
        <f>INDEX('1. závod'!$A:$BX,$D30+5,INDEX('Základní list'!$B:$B,MATCH($C30,'Základní list'!$A:$A,0),1)-1)</f>
        <v>MO Kolín Colmic</v>
      </c>
      <c r="I30" s="41" t="s">
        <v>58</v>
      </c>
      <c r="J30" s="41">
        <v>6</v>
      </c>
      <c r="K30" s="44">
        <f>INDEX('2. závod'!$A:$BX,$J30+5,INDEX('Základní list'!$B:$B,MATCH($I30,'Základní list'!$A:$A,0),1))</f>
        <v>2050</v>
      </c>
      <c r="L30" s="44">
        <f>INDEX('2. závod'!$A:$BX,$J30+5,INDEX('Základní list'!$B:$B,MATCH($I30,'Základní list'!$A:$A,0),1)+1)</f>
        <v>2.5</v>
      </c>
      <c r="M30" s="47" t="str">
        <f>INDEX('2. závod'!$A:$BX,$J30+5,INDEX('Základní list'!$B:$B,MATCH($I30,'Základní list'!$A:$A,0),1)-2)</f>
        <v>Syrovátka Pavel</v>
      </c>
      <c r="N30" s="55" t="str">
        <f>INDEX('2. závod'!$A:$BX,$J30+5,INDEX('Základní list'!$B:$B,MATCH($I30,'Základní list'!$A:$A,0),1)-1)</f>
        <v>MO ČRS Plaňany Colmic</v>
      </c>
    </row>
    <row r="31" spans="2:14" ht="31.5" customHeight="1">
      <c r="B31" s="43">
        <v>20</v>
      </c>
      <c r="C31" s="41" t="s">
        <v>58</v>
      </c>
      <c r="D31" s="41">
        <v>7</v>
      </c>
      <c r="E31" s="44">
        <f>INDEX('1. závod'!$A:$BX,$D31+5,INDEX('Základní list'!$B:$B,MATCH($C31,'Základní list'!$A:$A,0),1))</f>
        <v>3480</v>
      </c>
      <c r="F31" s="44">
        <f>INDEX('1. závod'!$A:$BX,$D31+5,INDEX('Základní list'!$B:$B,MATCH($C31,'Základní list'!$A:$A,0),1)+1)</f>
        <v>8</v>
      </c>
      <c r="G31" s="47" t="str">
        <f>INDEX('1. závod'!$A:$BX,$D31+5,INDEX('Základní list'!$B:$B,MATCH($C31,'Základní list'!$A:$A,0),1)-2)</f>
        <v>Fořtík Petr</v>
      </c>
      <c r="H31" s="54" t="str">
        <f>INDEX('1. závod'!$A:$BX,$D31+5,INDEX('Základní list'!$B:$B,MATCH($C31,'Základní list'!$A:$A,0),1)-1)</f>
        <v>ČRS Team Maver Fishing</v>
      </c>
      <c r="I31" s="41" t="s">
        <v>58</v>
      </c>
      <c r="J31" s="41">
        <v>7</v>
      </c>
      <c r="K31" s="44">
        <f>INDEX('2. závod'!$A:$BX,$J31+5,INDEX('Základní list'!$B:$B,MATCH($I31,'Základní list'!$A:$A,0),1))</f>
        <v>210</v>
      </c>
      <c r="L31" s="44">
        <f>INDEX('2. závod'!$A:$BX,$J31+5,INDEX('Základní list'!$B:$B,MATCH($I31,'Základní list'!$A:$A,0),1)+1)</f>
        <v>9.5</v>
      </c>
      <c r="M31" s="47" t="str">
        <f>INDEX('2. závod'!$A:$BX,$J31+5,INDEX('Základní list'!$B:$B,MATCH($I31,'Základní list'!$A:$A,0),1)-2)</f>
        <v>Fořtík Petr</v>
      </c>
      <c r="N31" s="55" t="str">
        <f>INDEX('2. závod'!$A:$BX,$J31+5,INDEX('Základní list'!$B:$B,MATCH($I31,'Základní list'!$A:$A,0),1)-1)</f>
        <v>ČRS Team Maver Fishing</v>
      </c>
    </row>
    <row r="32" spans="2:14" ht="31.5" customHeight="1">
      <c r="B32" s="43">
        <v>21</v>
      </c>
      <c r="C32" s="41" t="s">
        <v>58</v>
      </c>
      <c r="D32" s="41">
        <v>8</v>
      </c>
      <c r="E32" s="44">
        <f>INDEX('1. závod'!$A:$BX,$D32+5,INDEX('Základní list'!$B:$B,MATCH($C32,'Základní list'!$A:$A,0),1))</f>
        <v>4290</v>
      </c>
      <c r="F32" s="44">
        <f>INDEX('1. závod'!$A:$BX,$D32+5,INDEX('Základní list'!$B:$B,MATCH($C32,'Základní list'!$A:$A,0),1)+1)</f>
        <v>6</v>
      </c>
      <c r="G32" s="47" t="str">
        <f>INDEX('1. závod'!$A:$BX,$D32+5,INDEX('Základní list'!$B:$B,MATCH($C32,'Základní list'!$A:$A,0),1)-2)</f>
        <v>Maštera Vojtěch</v>
      </c>
      <c r="H32" s="54" t="str">
        <f>INDEX('1. závod'!$A:$BX,$D32+5,INDEX('Základní list'!$B:$B,MATCH($C32,'Základní list'!$A:$A,0),1)-1)</f>
        <v>AWAS DRENNAN</v>
      </c>
      <c r="I32" s="41" t="s">
        <v>58</v>
      </c>
      <c r="J32" s="41">
        <v>8</v>
      </c>
      <c r="K32" s="44">
        <f>INDEX('2. závod'!$A:$BX,$J32+5,INDEX('Základní list'!$B:$B,MATCH($I32,'Základní list'!$A:$A,0),1))</f>
        <v>1150</v>
      </c>
      <c r="L32" s="44">
        <f>INDEX('2. závod'!$A:$BX,$J32+5,INDEX('Základní list'!$B:$B,MATCH($I32,'Základní list'!$A:$A,0),1)+1)</f>
        <v>6</v>
      </c>
      <c r="M32" s="47" t="str">
        <f>INDEX('2. závod'!$A:$BX,$J32+5,INDEX('Základní list'!$B:$B,MATCH($I32,'Základní list'!$A:$A,0),1)-2)</f>
        <v>Kostka Jaroslav</v>
      </c>
      <c r="N32" s="55" t="str">
        <f>INDEX('2. závod'!$A:$BX,$J32+5,INDEX('Základní list'!$B:$B,MATCH($I32,'Základní list'!$A:$A,0),1)-1)</f>
        <v>MO ČRS J.Hradec</v>
      </c>
    </row>
    <row r="33" spans="2:14" ht="31.5" customHeight="1">
      <c r="B33" s="43">
        <v>22</v>
      </c>
      <c r="C33" s="41" t="s">
        <v>58</v>
      </c>
      <c r="D33" s="41">
        <v>9</v>
      </c>
      <c r="E33" s="44">
        <f>INDEX('1. závod'!$A:$BX,$D33+5,INDEX('Základní list'!$B:$B,MATCH($C33,'Základní list'!$A:$A,0),1))</f>
        <v>7880</v>
      </c>
      <c r="F33" s="44">
        <f>INDEX('1. závod'!$A:$BX,$D33+5,INDEX('Základní list'!$B:$B,MATCH($C33,'Základní list'!$A:$A,0),1)+1)</f>
        <v>2</v>
      </c>
      <c r="G33" s="47" t="str">
        <f>INDEX('1. závod'!$A:$BX,$D33+5,INDEX('Základní list'!$B:$B,MATCH($C33,'Základní list'!$A:$A,0),1)-2)</f>
        <v>Klásek Petr</v>
      </c>
      <c r="H33" s="54" t="str">
        <f>INDEX('1. závod'!$A:$BX,$D33+5,INDEX('Základní list'!$B:$B,MATCH($C33,'Základní list'!$A:$A,0),1)-1)</f>
        <v>RSK Crazy Boys</v>
      </c>
      <c r="I33" s="41" t="s">
        <v>58</v>
      </c>
      <c r="J33" s="41">
        <v>9</v>
      </c>
      <c r="K33" s="44">
        <f>INDEX('2. závod'!$A:$BX,$J33+5,INDEX('Základní list'!$B:$B,MATCH($I33,'Základní list'!$A:$A,0),1))</f>
        <v>5000</v>
      </c>
      <c r="L33" s="44">
        <f>INDEX('2. závod'!$A:$BX,$J33+5,INDEX('Základní list'!$B:$B,MATCH($I33,'Základní list'!$A:$A,0),1)+1)</f>
        <v>1</v>
      </c>
      <c r="M33" s="47" t="str">
        <f>INDEX('2. závod'!$A:$BX,$J33+5,INDEX('Základní list'!$B:$B,MATCH($I33,'Základní list'!$A:$A,0),1)-2)</f>
        <v>Zahrádková Klára</v>
      </c>
      <c r="N33" s="55" t="str">
        <f>INDEX('2. závod'!$A:$BX,$J33+5,INDEX('Základní list'!$B:$B,MATCH($I33,'Základní list'!$A:$A,0),1)-1)</f>
        <v>MO ČRS Mladá Boleslav</v>
      </c>
    </row>
    <row r="34" spans="2:14" ht="31.5" customHeight="1">
      <c r="B34" s="43">
        <v>23</v>
      </c>
      <c r="C34" s="41" t="s">
        <v>58</v>
      </c>
      <c r="D34" s="41">
        <v>10</v>
      </c>
      <c r="E34" s="44">
        <f>INDEX('1. závod'!$A:$BX,$D34+5,INDEX('Základní list'!$B:$B,MATCH($C34,'Základní list'!$A:$A,0),1))</f>
        <v>5900</v>
      </c>
      <c r="F34" s="44">
        <f>INDEX('1. závod'!$A:$BX,$D34+5,INDEX('Základní list'!$B:$B,MATCH($C34,'Základní list'!$A:$A,0),1)+1)</f>
        <v>3</v>
      </c>
      <c r="G34" s="47" t="str">
        <f>INDEX('1. závod'!$A:$BX,$D34+5,INDEX('Základní list'!$B:$B,MATCH($C34,'Základní list'!$A:$A,0),1)-2)</f>
        <v>Lamač František</v>
      </c>
      <c r="H34" s="54" t="str">
        <f>INDEX('1. závod'!$A:$BX,$D34+5,INDEX('Základní list'!$B:$B,MATCH($C34,'Základní list'!$A:$A,0),1)-1)</f>
        <v>Trabucco team ČR</v>
      </c>
      <c r="I34" s="41" t="s">
        <v>58</v>
      </c>
      <c r="J34" s="41">
        <v>10</v>
      </c>
      <c r="K34" s="44">
        <f>INDEX('2. závod'!$A:$BX,$J34+5,INDEX('Základní list'!$B:$B,MATCH($I34,'Základní list'!$A:$A,0),1))</f>
        <v>210</v>
      </c>
      <c r="L34" s="44">
        <f>INDEX('2. závod'!$A:$BX,$J34+5,INDEX('Základní list'!$B:$B,MATCH($I34,'Základní list'!$A:$A,0),1)+1)</f>
        <v>9.5</v>
      </c>
      <c r="M34" s="47" t="str">
        <f>INDEX('2. závod'!$A:$BX,$J34+5,INDEX('Základní list'!$B:$B,MATCH($I34,'Základní list'!$A:$A,0),1)-2)</f>
        <v>Adamec Václav DiS.</v>
      </c>
      <c r="N34" s="55" t="str">
        <f>INDEX('2. závod'!$A:$BX,$J34+5,INDEX('Základní list'!$B:$B,MATCH($I34,'Základní list'!$A:$A,0),1)-1)</f>
        <v>MO ČRS J.Hradec</v>
      </c>
    </row>
    <row r="35" spans="2:14" ht="31.5" customHeight="1">
      <c r="B35" s="43">
        <v>24</v>
      </c>
      <c r="C35" s="41" t="s">
        <v>58</v>
      </c>
      <c r="D35" s="41">
        <v>11</v>
      </c>
      <c r="E35" s="44">
        <f>INDEX('1. závod'!$A:$BX,$D35+5,INDEX('Základní list'!$B:$B,MATCH($C35,'Základní list'!$A:$A,0),1))</f>
        <v>4620</v>
      </c>
      <c r="F35" s="44">
        <f>INDEX('1. závod'!$A:$BX,$D35+5,INDEX('Základní list'!$B:$B,MATCH($C35,'Základní list'!$A:$A,0),1)+1)</f>
        <v>5</v>
      </c>
      <c r="G35" s="47" t="str">
        <f>INDEX('1. závod'!$A:$BX,$D35+5,INDEX('Základní list'!$B:$B,MATCH($C35,'Základní list'!$A:$A,0),1)-2)</f>
        <v>Polovic Ladislav</v>
      </c>
      <c r="H35" s="54" t="str">
        <f>INDEX('1. závod'!$A:$BX,$D35+5,INDEX('Základní list'!$B:$B,MATCH($C35,'Základní list'!$A:$A,0),1)-1)</f>
        <v>AWAS DRENNAN</v>
      </c>
      <c r="I35" s="41" t="s">
        <v>58</v>
      </c>
      <c r="J35" s="41">
        <v>11</v>
      </c>
      <c r="K35" s="44">
        <f>INDEX('2. závod'!$A:$BX,$J35+5,INDEX('Základní list'!$B:$B,MATCH($I35,'Základní list'!$A:$A,0),1))</f>
        <v>190</v>
      </c>
      <c r="L35" s="44">
        <f>INDEX('2. závod'!$A:$BX,$J35+5,INDEX('Základní list'!$B:$B,MATCH($I35,'Základní list'!$A:$A,0),1)+1)</f>
        <v>11</v>
      </c>
      <c r="M35" s="47" t="str">
        <f>INDEX('2. závod'!$A:$BX,$J35+5,INDEX('Základní list'!$B:$B,MATCH($I35,'Základní list'!$A:$A,0),1)-2)</f>
        <v>Rašek Martin</v>
      </c>
      <c r="N35" s="55" t="str">
        <f>INDEX('2. závod'!$A:$BX,$J35+5,INDEX('Základní list'!$B:$B,MATCH($I35,'Základní list'!$A:$A,0),1)-1)</f>
        <v>Tubertini Match Team</v>
      </c>
    </row>
    <row r="36" spans="1:14" ht="31.5" customHeight="1">
      <c r="A36" s="80"/>
      <c r="B36" s="43">
        <v>25</v>
      </c>
      <c r="C36" s="41" t="s">
        <v>58</v>
      </c>
      <c r="D36" s="41">
        <v>12</v>
      </c>
      <c r="E36" s="44">
        <f>INDEX('1. závod'!$A:$BX,$D36+5,INDEX('Základní list'!$B:$B,MATCH($C36,'Základní list'!$A:$A,0),1))</f>
        <v>650</v>
      </c>
      <c r="F36" s="44">
        <f>INDEX('1. závod'!$A:$BX,$D36+5,INDEX('Základní list'!$B:$B,MATCH($C36,'Základní list'!$A:$A,0),1)+1)</f>
        <v>12</v>
      </c>
      <c r="G36" s="47" t="str">
        <f>INDEX('1. závod'!$A:$BX,$D36+5,INDEX('Základní list'!$B:$B,MATCH($C36,'Základní list'!$A:$A,0),1)-2)</f>
        <v>Lev Radek</v>
      </c>
      <c r="H36" s="54" t="str">
        <f>INDEX('1. závod'!$A:$BX,$D36+5,INDEX('Základní list'!$B:$B,MATCH($C36,'Základní list'!$A:$A,0),1)-1)</f>
        <v>MO ČRS Rakovník </v>
      </c>
      <c r="I36" s="41" t="s">
        <v>58</v>
      </c>
      <c r="J36" s="41">
        <v>12</v>
      </c>
      <c r="K36" s="44">
        <f>INDEX('2. závod'!$A:$BX,$J36+5,INDEX('Základní list'!$B:$B,MATCH($I36,'Základní list'!$A:$A,0),1))</f>
        <v>0</v>
      </c>
      <c r="L36" s="44">
        <f>INDEX('2. závod'!$A:$BX,$J36+5,INDEX('Základní list'!$B:$B,MATCH($I36,'Základní list'!$A:$A,0),1)+1)</f>
      </c>
      <c r="M36" s="47">
        <f>INDEX('2. závod'!$A:$BX,$J36+5,INDEX('Základní list'!$B:$B,MATCH($I36,'Základní list'!$A:$A,0),1)-2)</f>
      </c>
      <c r="N36" s="55">
        <f>INDEX('2. závod'!$A:$BX,$J36+5,INDEX('Základní list'!$B:$B,MATCH($I36,'Základní list'!$A:$A,0),1)-1)</f>
      </c>
    </row>
    <row r="37" spans="2:14" ht="31.5" customHeight="1">
      <c r="B37" s="43">
        <v>26</v>
      </c>
      <c r="C37" s="41" t="s">
        <v>58</v>
      </c>
      <c r="D37" s="41">
        <v>13</v>
      </c>
      <c r="E37" s="44">
        <f>INDEX('1. závod'!$A:$BX,$D37+5,INDEX('Základní list'!$B:$B,MATCH($C37,'Základní list'!$A:$A,0),1))</f>
        <v>0</v>
      </c>
      <c r="F37" s="44">
        <f>INDEX('1. závod'!$A:$BX,$D37+5,INDEX('Základní list'!$B:$B,MATCH($C37,'Základní list'!$A:$A,0),1)+1)</f>
      </c>
      <c r="G37" s="47">
        <f>INDEX('1. závod'!$A:$BX,$D37+5,INDEX('Základní list'!$B:$B,MATCH($C37,'Základní list'!$A:$A,0),1)-2)</f>
      </c>
      <c r="H37" s="54">
        <f>INDEX('1. závod'!$A:$BX,$D37+5,INDEX('Základní list'!$B:$B,MATCH($C37,'Základní list'!$A:$A,0),1)-1)</f>
      </c>
      <c r="I37" s="41" t="s">
        <v>58</v>
      </c>
      <c r="J37" s="41">
        <v>13</v>
      </c>
      <c r="K37" s="44">
        <f>INDEX('2. závod'!$A:$BX,$J37+5,INDEX('Základní list'!$B:$B,MATCH($I37,'Základní list'!$A:$A,0),1))</f>
        <v>0</v>
      </c>
      <c r="L37" s="44">
        <f>INDEX('2. závod'!$A:$BX,$J37+5,INDEX('Základní list'!$B:$B,MATCH($I37,'Základní list'!$A:$A,0),1)+1)</f>
      </c>
      <c r="M37" s="47">
        <f>INDEX('2. závod'!$A:$BX,$J37+5,INDEX('Základní list'!$B:$B,MATCH($I37,'Základní list'!$A:$A,0),1)-2)</f>
      </c>
      <c r="N37" s="55">
        <f>INDEX('2. závod'!$A:$BX,$J37+5,INDEX('Základní list'!$B:$B,MATCH($I37,'Základní list'!$A:$A,0),1)-1)</f>
      </c>
    </row>
    <row r="38" spans="2:14" ht="31.5" customHeight="1">
      <c r="B38" s="43">
        <v>23</v>
      </c>
      <c r="C38" s="41" t="s">
        <v>58</v>
      </c>
      <c r="D38" s="41">
        <v>14</v>
      </c>
      <c r="E38" s="44">
        <f>INDEX('1. závod'!$A:$BX,$D38+5,INDEX('Základní list'!$B:$B,MATCH($C38,'Základní list'!$A:$A,0),1))</f>
        <v>0</v>
      </c>
      <c r="F38" s="44">
        <f>INDEX('1. závod'!$A:$BX,$D38+5,INDEX('Základní list'!$B:$B,MATCH($C38,'Základní list'!$A:$A,0),1)+1)</f>
      </c>
      <c r="G38" s="47">
        <f>INDEX('1. závod'!$A:$BX,$D38+5,INDEX('Základní list'!$B:$B,MATCH($C38,'Základní list'!$A:$A,0),1)-2)</f>
      </c>
      <c r="H38" s="54">
        <f>INDEX('1. závod'!$A:$BX,$D38+5,INDEX('Základní list'!$B:$B,MATCH($C38,'Základní list'!$A:$A,0),1)-1)</f>
      </c>
      <c r="I38" s="41" t="s">
        <v>58</v>
      </c>
      <c r="J38" s="41">
        <v>14</v>
      </c>
      <c r="K38" s="44">
        <f>INDEX('2. závod'!$A:$BX,$J38+5,INDEX('Základní list'!$B:$B,MATCH($I38,'Základní list'!$A:$A,0),1))</f>
        <v>0</v>
      </c>
      <c r="L38" s="44">
        <f>INDEX('2. závod'!$A:$BX,$J38+5,INDEX('Základní list'!$B:$B,MATCH($I38,'Základní list'!$A:$A,0),1)+1)</f>
      </c>
      <c r="M38" s="47">
        <f>INDEX('2. závod'!$A:$BX,$J38+5,INDEX('Základní list'!$B:$B,MATCH($I38,'Základní list'!$A:$A,0),1)-2)</f>
      </c>
      <c r="N38" s="55">
        <f>INDEX('2. závod'!$A:$BX,$J38+5,INDEX('Základní list'!$B:$B,MATCH($I38,'Základní list'!$A:$A,0),1)-1)</f>
      </c>
    </row>
    <row r="39" spans="2:14" ht="31.5" customHeight="1">
      <c r="B39" s="43">
        <v>24</v>
      </c>
      <c r="C39" s="41" t="s">
        <v>58</v>
      </c>
      <c r="D39" s="41">
        <v>15</v>
      </c>
      <c r="E39" s="44">
        <f>INDEX('1. závod'!$A:$BX,$D39+5,INDEX('Základní list'!$B:$B,MATCH($C39,'Základní list'!$A:$A,0),1))</f>
        <v>0</v>
      </c>
      <c r="F39" s="44">
        <f>INDEX('1. závod'!$A:$BX,$D39+5,INDEX('Základní list'!$B:$B,MATCH($C39,'Základní list'!$A:$A,0),1)+1)</f>
      </c>
      <c r="G39" s="47">
        <f>INDEX('1. závod'!$A:$BX,$D39+5,INDEX('Základní list'!$B:$B,MATCH($C39,'Základní list'!$A:$A,0),1)-2)</f>
      </c>
      <c r="H39" s="54">
        <f>INDEX('1. závod'!$A:$BX,$D39+5,INDEX('Základní list'!$B:$B,MATCH($C39,'Základní list'!$A:$A,0),1)-1)</f>
      </c>
      <c r="I39" s="41" t="s">
        <v>58</v>
      </c>
      <c r="J39" s="41">
        <v>15</v>
      </c>
      <c r="K39" s="44">
        <f>INDEX('2. závod'!$A:$BX,$J39+5,INDEX('Základní list'!$B:$B,MATCH($I39,'Základní list'!$A:$A,0),1))</f>
        <v>0</v>
      </c>
      <c r="L39" s="44">
        <f>INDEX('2. závod'!$A:$BX,$J39+5,INDEX('Základní list'!$B:$B,MATCH($I39,'Základní list'!$A:$A,0),1)+1)</f>
      </c>
      <c r="M39" s="47">
        <f>INDEX('2. závod'!$A:$BX,$J39+5,INDEX('Základní list'!$B:$B,MATCH($I39,'Základní list'!$A:$A,0),1)-2)</f>
      </c>
      <c r="N39" s="55">
        <f>INDEX('2. závod'!$A:$BX,$J39+5,INDEX('Základní list'!$B:$B,MATCH($I39,'Základní list'!$A:$A,0),1)-1)</f>
      </c>
    </row>
    <row r="40" spans="1:14" ht="31.5" customHeight="1">
      <c r="A40" s="80"/>
      <c r="B40" s="43">
        <v>25</v>
      </c>
      <c r="C40" s="41" t="s">
        <v>58</v>
      </c>
      <c r="D40" s="41">
        <v>16</v>
      </c>
      <c r="E40" s="44">
        <f>INDEX('1. závod'!$A:$BX,$D40+5,INDEX('Základní list'!$B:$B,MATCH($C40,'Základní list'!$A:$A,0),1))</f>
        <v>0</v>
      </c>
      <c r="F40" s="44">
        <f>INDEX('1. závod'!$A:$BX,$D40+5,INDEX('Základní list'!$B:$B,MATCH($C40,'Základní list'!$A:$A,0),1)+1)</f>
      </c>
      <c r="G40" s="47">
        <f>INDEX('1. závod'!$A:$BX,$D40+5,INDEX('Základní list'!$B:$B,MATCH($C40,'Základní list'!$A:$A,0),1)-2)</f>
      </c>
      <c r="H40" s="54">
        <f>INDEX('1. závod'!$A:$BX,$D40+5,INDEX('Základní list'!$B:$B,MATCH($C40,'Základní list'!$A:$A,0),1)-1)</f>
      </c>
      <c r="I40" s="41" t="s">
        <v>58</v>
      </c>
      <c r="J40" s="41">
        <v>16</v>
      </c>
      <c r="K40" s="44">
        <f>INDEX('2. závod'!$A:$BX,$J40+5,INDEX('Základní list'!$B:$B,MATCH($I40,'Základní list'!$A:$A,0),1))</f>
        <v>0</v>
      </c>
      <c r="L40" s="44">
        <f>INDEX('2. závod'!$A:$BX,$J40+5,INDEX('Základní list'!$B:$B,MATCH($I40,'Základní list'!$A:$A,0),1)+1)</f>
      </c>
      <c r="M40" s="47">
        <f>INDEX('2. závod'!$A:$BX,$J40+5,INDEX('Základní list'!$B:$B,MATCH($I40,'Základní list'!$A:$A,0),1)-2)</f>
      </c>
      <c r="N40" s="55">
        <f>INDEX('2. závod'!$A:$BX,$J40+5,INDEX('Základní list'!$B:$B,MATCH($I40,'Základní list'!$A:$A,0),1)-1)</f>
      </c>
    </row>
    <row r="41" spans="2:14" ht="31.5" customHeight="1">
      <c r="B41" s="43">
        <v>26</v>
      </c>
      <c r="C41" s="41" t="s">
        <v>58</v>
      </c>
      <c r="D41" s="41">
        <v>17</v>
      </c>
      <c r="E41" s="44">
        <f>INDEX('1. závod'!$A:$BX,$D41+5,INDEX('Základní list'!$B:$B,MATCH($C41,'Základní list'!$A:$A,0),1))</f>
        <v>0</v>
      </c>
      <c r="F41" s="44">
        <f>INDEX('1. závod'!$A:$BX,$D41+5,INDEX('Základní list'!$B:$B,MATCH($C41,'Základní list'!$A:$A,0),1)+1)</f>
      </c>
      <c r="G41" s="47">
        <f>INDEX('1. závod'!$A:$BX,$D41+5,INDEX('Základní list'!$B:$B,MATCH($C41,'Základní list'!$A:$A,0),1)-2)</f>
      </c>
      <c r="H41" s="54">
        <f>INDEX('1. závod'!$A:$BX,$D41+5,INDEX('Základní list'!$B:$B,MATCH($C41,'Základní list'!$A:$A,0),1)-1)</f>
      </c>
      <c r="I41" s="41" t="s">
        <v>58</v>
      </c>
      <c r="J41" s="41">
        <v>17</v>
      </c>
      <c r="K41" s="44">
        <f>INDEX('2. závod'!$A:$BX,$J41+5,INDEX('Základní list'!$B:$B,MATCH($I41,'Základní list'!$A:$A,0),1))</f>
        <v>0</v>
      </c>
      <c r="L41" s="44">
        <f>INDEX('2. závod'!$A:$BX,$J41+5,INDEX('Základní list'!$B:$B,MATCH($I41,'Základní list'!$A:$A,0),1)+1)</f>
      </c>
      <c r="M41" s="47">
        <f>INDEX('2. závod'!$A:$BX,$J41+5,INDEX('Základní list'!$B:$B,MATCH($I41,'Základní list'!$A:$A,0),1)-2)</f>
      </c>
      <c r="N41" s="55">
        <f>INDEX('2. závod'!$A:$BX,$J41+5,INDEX('Základní list'!$B:$B,MATCH($I41,'Základní list'!$A:$A,0),1)-1)</f>
      </c>
    </row>
    <row r="42" spans="2:14" ht="31.5" customHeight="1">
      <c r="B42" s="43">
        <v>24</v>
      </c>
      <c r="C42" s="41" t="s">
        <v>58</v>
      </c>
      <c r="D42" s="41">
        <v>18</v>
      </c>
      <c r="E42" s="44">
        <f>INDEX('1. závod'!$A:$BX,$D42+5,INDEX('Základní list'!$B:$B,MATCH($C42,'Základní list'!$A:$A,0),1))</f>
        <v>0</v>
      </c>
      <c r="F42" s="44">
        <f>INDEX('1. závod'!$A:$BX,$D42+5,INDEX('Základní list'!$B:$B,MATCH($C42,'Základní list'!$A:$A,0),1)+1)</f>
      </c>
      <c r="G42" s="47">
        <f>INDEX('1. závod'!$A:$BX,$D42+5,INDEX('Základní list'!$B:$B,MATCH($C42,'Základní list'!$A:$A,0),1)-2)</f>
      </c>
      <c r="H42" s="54">
        <f>INDEX('1. závod'!$A:$BX,$D42+5,INDEX('Základní list'!$B:$B,MATCH($C42,'Základní list'!$A:$A,0),1)-1)</f>
      </c>
      <c r="I42" s="41" t="s">
        <v>58</v>
      </c>
      <c r="J42" s="41">
        <v>18</v>
      </c>
      <c r="K42" s="44">
        <f>INDEX('2. závod'!$A:$BX,$J42+5,INDEX('Základní list'!$B:$B,MATCH($I42,'Základní list'!$A:$A,0),1))</f>
        <v>0</v>
      </c>
      <c r="L42" s="44">
        <f>INDEX('2. závod'!$A:$BX,$J42+5,INDEX('Základní list'!$B:$B,MATCH($I42,'Základní list'!$A:$A,0),1)+1)</f>
      </c>
      <c r="M42" s="47">
        <f>INDEX('2. závod'!$A:$BX,$J42+5,INDEX('Základní list'!$B:$B,MATCH($I42,'Základní list'!$A:$A,0),1)-2)</f>
      </c>
      <c r="N42" s="55">
        <f>INDEX('2. závod'!$A:$BX,$J42+5,INDEX('Základní list'!$B:$B,MATCH($I42,'Základní list'!$A:$A,0),1)-1)</f>
      </c>
    </row>
    <row r="43" spans="1:14" ht="31.5" customHeight="1">
      <c r="A43" s="80"/>
      <c r="B43" s="43">
        <v>25</v>
      </c>
      <c r="C43" s="41" t="s">
        <v>58</v>
      </c>
      <c r="D43" s="41">
        <v>19</v>
      </c>
      <c r="E43" s="44">
        <f>INDEX('1. závod'!$A:$BX,$D43+5,INDEX('Základní list'!$B:$B,MATCH($C43,'Základní list'!$A:$A,0),1))</f>
        <v>0</v>
      </c>
      <c r="F43" s="44">
        <f>INDEX('1. závod'!$A:$BX,$D43+5,INDEX('Základní list'!$B:$B,MATCH($C43,'Základní list'!$A:$A,0),1)+1)</f>
      </c>
      <c r="G43" s="47">
        <f>INDEX('1. závod'!$A:$BX,$D43+5,INDEX('Základní list'!$B:$B,MATCH($C43,'Základní list'!$A:$A,0),1)-2)</f>
      </c>
      <c r="H43" s="54">
        <f>INDEX('1. závod'!$A:$BX,$D43+5,INDEX('Základní list'!$B:$B,MATCH($C43,'Základní list'!$A:$A,0),1)-1)</f>
      </c>
      <c r="I43" s="41" t="s">
        <v>58</v>
      </c>
      <c r="J43" s="41">
        <v>19</v>
      </c>
      <c r="K43" s="44">
        <f>INDEX('2. závod'!$A:$BX,$J43+5,INDEX('Základní list'!$B:$B,MATCH($I43,'Základní list'!$A:$A,0),1))</f>
        <v>0</v>
      </c>
      <c r="L43" s="44">
        <f>INDEX('2. závod'!$A:$BX,$J43+5,INDEX('Základní list'!$B:$B,MATCH($I43,'Základní list'!$A:$A,0),1)+1)</f>
      </c>
      <c r="M43" s="47">
        <f>INDEX('2. závod'!$A:$BX,$J43+5,INDEX('Základní list'!$B:$B,MATCH($I43,'Základní list'!$A:$A,0),1)-2)</f>
      </c>
      <c r="N43" s="55">
        <f>INDEX('2. závod'!$A:$BX,$J43+5,INDEX('Základní list'!$B:$B,MATCH($I43,'Základní list'!$A:$A,0),1)-1)</f>
      </c>
    </row>
    <row r="44" spans="2:14" ht="31.5" customHeight="1">
      <c r="B44" s="43">
        <v>26</v>
      </c>
      <c r="C44" s="41" t="s">
        <v>58</v>
      </c>
      <c r="D44" s="41">
        <v>20</v>
      </c>
      <c r="E44" s="44">
        <f>INDEX('1. závod'!$A:$BX,$D44+5,INDEX('Základní list'!$B:$B,MATCH($C44,'Základní list'!$A:$A,0),1))</f>
        <v>0</v>
      </c>
      <c r="F44" s="44">
        <f>INDEX('1. závod'!$A:$BX,$D44+5,INDEX('Základní list'!$B:$B,MATCH($C44,'Základní list'!$A:$A,0),1)+1)</f>
      </c>
      <c r="G44" s="47">
        <f>INDEX('1. závod'!$A:$BX,$D44+5,INDEX('Základní list'!$B:$B,MATCH($C44,'Základní list'!$A:$A,0),1)-2)</f>
      </c>
      <c r="H44" s="54">
        <f>INDEX('1. závod'!$A:$BX,$D44+5,INDEX('Základní list'!$B:$B,MATCH($C44,'Základní list'!$A:$A,0),1)-1)</f>
      </c>
      <c r="I44" s="41" t="s">
        <v>58</v>
      </c>
      <c r="J44" s="41">
        <v>20</v>
      </c>
      <c r="K44" s="44">
        <f>INDEX('2. závod'!$A:$BX,$J44+5,INDEX('Základní list'!$B:$B,MATCH($I44,'Základní list'!$A:$A,0),1))</f>
        <v>0</v>
      </c>
      <c r="L44" s="44">
        <f>INDEX('2. závod'!$A:$BX,$J44+5,INDEX('Základní list'!$B:$B,MATCH($I44,'Základní list'!$A:$A,0),1)+1)</f>
      </c>
      <c r="M44" s="47">
        <f>INDEX('2. závod'!$A:$BX,$J44+5,INDEX('Základní list'!$B:$B,MATCH($I44,'Základní list'!$A:$A,0),1)-2)</f>
      </c>
      <c r="N44" s="55">
        <f>INDEX('2. závod'!$A:$BX,$J44+5,INDEX('Základní list'!$B:$B,MATCH($I44,'Základní list'!$A:$A,0),1)-1)</f>
      </c>
    </row>
    <row r="45" spans="2:14" ht="31.5" customHeight="1">
      <c r="B45" s="43">
        <v>27</v>
      </c>
      <c r="C45" s="41" t="s">
        <v>59</v>
      </c>
      <c r="D45" s="41">
        <v>1</v>
      </c>
      <c r="E45" s="44">
        <f>INDEX('1. závod'!$A:$BX,$D45+5,INDEX('Základní list'!$B:$B,MATCH($C45,'Základní list'!$A:$A,0),1))</f>
        <v>3590</v>
      </c>
      <c r="F45" s="44">
        <f>INDEX('1. závod'!$A:$BX,$D45+5,INDEX('Základní list'!$B:$B,MATCH($C45,'Základní list'!$A:$A,0),1)+1)</f>
        <v>3</v>
      </c>
      <c r="G45" s="47" t="str">
        <f>INDEX('1. závod'!$A:$BX,$D45+5,INDEX('Základní list'!$B:$B,MATCH($C45,'Základní list'!$A:$A,0),1)-2)</f>
        <v>Noll Vladimír</v>
      </c>
      <c r="H45" s="54">
        <f>INDEX('1. závod'!$A:$BX,$D45+5,INDEX('Základní list'!$B:$B,MATCH($C45,'Základní list'!$A:$A,0),1)-1)</f>
      </c>
      <c r="I45" s="41" t="s">
        <v>59</v>
      </c>
      <c r="J45" s="41">
        <v>1</v>
      </c>
      <c r="K45" s="44">
        <f>INDEX('2. závod'!$A:$BX,$J45+5,INDEX('Základní list'!$B:$B,MATCH($I45,'Základní list'!$A:$A,0),1))</f>
        <v>580</v>
      </c>
      <c r="L45" s="44">
        <f>INDEX('2. závod'!$A:$BX,$J45+5,INDEX('Základní list'!$B:$B,MATCH($I45,'Základní list'!$A:$A,0),1)+1)</f>
        <v>5</v>
      </c>
      <c r="M45" s="47" t="str">
        <f>INDEX('2. závod'!$A:$BX,$J45+5,INDEX('Základní list'!$B:$B,MATCH($I45,'Základní list'!$A:$A,0),1)-2)</f>
        <v>Kostka Jan</v>
      </c>
      <c r="N45" s="55" t="str">
        <f>INDEX('2. závod'!$A:$BX,$J45+5,INDEX('Základní list'!$B:$B,MATCH($I45,'Základní list'!$A:$A,0),1)-1)</f>
        <v>MO ČRS J.Hradec </v>
      </c>
    </row>
    <row r="46" spans="2:14" ht="31.5" customHeight="1">
      <c r="B46" s="43">
        <v>28</v>
      </c>
      <c r="C46" s="41" t="s">
        <v>59</v>
      </c>
      <c r="D46" s="41">
        <v>2</v>
      </c>
      <c r="E46" s="44">
        <f>INDEX('1. závod'!$A:$BX,$D46+5,INDEX('Základní list'!$B:$B,MATCH($C46,'Základní list'!$A:$A,0),1))</f>
        <v>2770</v>
      </c>
      <c r="F46" s="44">
        <f>INDEX('1. závod'!$A:$BX,$D46+5,INDEX('Základní list'!$B:$B,MATCH($C46,'Základní list'!$A:$A,0),1)+1)</f>
        <v>6</v>
      </c>
      <c r="G46" s="47" t="str">
        <f>INDEX('1. závod'!$A:$BX,$D46+5,INDEX('Základní list'!$B:$B,MATCH($C46,'Základní list'!$A:$A,0),1)-2)</f>
        <v>Purkrábková Hana</v>
      </c>
      <c r="H46" s="54" t="str">
        <f>INDEX('1. závod'!$A:$BX,$D46+5,INDEX('Základní list'!$B:$B,MATCH($C46,'Základní list'!$A:$A,0),1)-1)</f>
        <v>MO ČRS Plaňany Colmic</v>
      </c>
      <c r="I46" s="41" t="s">
        <v>59</v>
      </c>
      <c r="J46" s="41">
        <v>2</v>
      </c>
      <c r="K46" s="44">
        <f>INDEX('2. závod'!$A:$BX,$J46+5,INDEX('Základní list'!$B:$B,MATCH($I46,'Základní list'!$A:$A,0),1))</f>
        <v>360</v>
      </c>
      <c r="L46" s="44">
        <f>INDEX('2. závod'!$A:$BX,$J46+5,INDEX('Základní list'!$B:$B,MATCH($I46,'Základní list'!$A:$A,0),1)+1)</f>
        <v>6.5</v>
      </c>
      <c r="M46" s="47" t="str">
        <f>INDEX('2. závod'!$A:$BX,$J46+5,INDEX('Základní list'!$B:$B,MATCH($I46,'Základní list'!$A:$A,0),1)-2)</f>
        <v>Hrazdil Jiří</v>
      </c>
      <c r="N46" s="55" t="str">
        <f>INDEX('2. závod'!$A:$BX,$J46+5,INDEX('Základní list'!$B:$B,MATCH($I46,'Základní list'!$A:$A,0),1)-1)</f>
        <v>MO MRS Brno</v>
      </c>
    </row>
    <row r="47" spans="2:14" ht="31.5" customHeight="1">
      <c r="B47" s="43">
        <v>29</v>
      </c>
      <c r="C47" s="41" t="s">
        <v>59</v>
      </c>
      <c r="D47" s="41">
        <v>3</v>
      </c>
      <c r="E47" s="44">
        <f>INDEX('1. závod'!$A:$BX,$D47+5,INDEX('Základní list'!$B:$B,MATCH($C47,'Základní list'!$A:$A,0),1))</f>
        <v>3500</v>
      </c>
      <c r="F47" s="44">
        <f>INDEX('1. závod'!$A:$BX,$D47+5,INDEX('Základní list'!$B:$B,MATCH($C47,'Základní list'!$A:$A,0),1)+1)</f>
        <v>4</v>
      </c>
      <c r="G47" s="47" t="str">
        <f>INDEX('1. závod'!$A:$BX,$D47+5,INDEX('Základní list'!$B:$B,MATCH($C47,'Základní list'!$A:$A,0),1)-2)</f>
        <v>Martínek Pavel</v>
      </c>
      <c r="H47" s="54" t="str">
        <f>INDEX('1. závod'!$A:$BX,$D47+5,INDEX('Základní list'!$B:$B,MATCH($C47,'Základní list'!$A:$A,0),1)-1)</f>
        <v>Team Timár CZ</v>
      </c>
      <c r="I47" s="41" t="s">
        <v>59</v>
      </c>
      <c r="J47" s="41">
        <v>3</v>
      </c>
      <c r="K47" s="44">
        <f>INDEX('2. závod'!$A:$BX,$J47+5,INDEX('Základní list'!$B:$B,MATCH($I47,'Základní list'!$A:$A,0),1))</f>
        <v>740</v>
      </c>
      <c r="L47" s="44">
        <f>INDEX('2. závod'!$A:$BX,$J47+5,INDEX('Základní list'!$B:$B,MATCH($I47,'Základní list'!$A:$A,0),1)+1)</f>
        <v>4</v>
      </c>
      <c r="M47" s="47" t="str">
        <f>INDEX('2. závod'!$A:$BX,$J47+5,INDEX('Základní list'!$B:$B,MATCH($I47,'Základní list'!$A:$A,0),1)-2)</f>
        <v>Koukal Martin st.</v>
      </c>
      <c r="N47" s="55" t="str">
        <f>INDEX('2. závod'!$A:$BX,$J47+5,INDEX('Základní list'!$B:$B,MATCH($I47,'Základní list'!$A:$A,0),1)-1)</f>
        <v>MO ČRS Loštice</v>
      </c>
    </row>
    <row r="48" spans="2:14" ht="31.5" customHeight="1">
      <c r="B48" s="43">
        <v>30</v>
      </c>
      <c r="C48" s="41" t="s">
        <v>59</v>
      </c>
      <c r="D48" s="41">
        <v>4</v>
      </c>
      <c r="E48" s="44">
        <f>INDEX('1. závod'!$A:$BX,$D48+5,INDEX('Základní list'!$B:$B,MATCH($C48,'Základní list'!$A:$A,0),1))</f>
        <v>2580</v>
      </c>
      <c r="F48" s="44">
        <f>INDEX('1. závod'!$A:$BX,$D48+5,INDEX('Základní list'!$B:$B,MATCH($C48,'Základní list'!$A:$A,0),1)+1)</f>
        <v>7</v>
      </c>
      <c r="G48" s="47" t="str">
        <f>INDEX('1. závod'!$A:$BX,$D48+5,INDEX('Základní list'!$B:$B,MATCH($C48,'Základní list'!$A:$A,0),1)-2)</f>
        <v>Pergreffi Luca</v>
      </c>
      <c r="H48" s="54" t="str">
        <f>INDEX('1. závod'!$A:$BX,$D48+5,INDEX('Základní list'!$B:$B,MATCH($C48,'Základní list'!$A:$A,0),1)-1)</f>
        <v>RSK Pardubice Colmic</v>
      </c>
      <c r="I48" s="41" t="s">
        <v>59</v>
      </c>
      <c r="J48" s="41">
        <v>4</v>
      </c>
      <c r="K48" s="44">
        <f>INDEX('2. závod'!$A:$BX,$J48+5,INDEX('Základní list'!$B:$B,MATCH($I48,'Základní list'!$A:$A,0),1))</f>
        <v>180</v>
      </c>
      <c r="L48" s="44">
        <f>INDEX('2. závod'!$A:$BX,$J48+5,INDEX('Základní list'!$B:$B,MATCH($I48,'Základní list'!$A:$A,0),1)+1)</f>
        <v>9</v>
      </c>
      <c r="M48" s="47" t="str">
        <f>INDEX('2. závod'!$A:$BX,$J48+5,INDEX('Základní list'!$B:$B,MATCH($I48,'Základní list'!$A:$A,0),1)-2)</f>
        <v>Průša Martin</v>
      </c>
      <c r="N48" s="55" t="str">
        <f>INDEX('2. závod'!$A:$BX,$J48+5,INDEX('Základní list'!$B:$B,MATCH($I48,'Základní list'!$A:$A,0),1)-1)</f>
        <v>MO ČRS Mirovice</v>
      </c>
    </row>
    <row r="49" spans="2:14" ht="31.5" customHeight="1">
      <c r="B49" s="43">
        <v>31</v>
      </c>
      <c r="C49" s="41" t="s">
        <v>59</v>
      </c>
      <c r="D49" s="41">
        <v>5</v>
      </c>
      <c r="E49" s="44">
        <f>INDEX('1. závod'!$A:$BX,$D49+5,INDEX('Základní list'!$B:$B,MATCH($C49,'Základní list'!$A:$A,0),1))</f>
        <v>6070</v>
      </c>
      <c r="F49" s="44">
        <f>INDEX('1. závod'!$A:$BX,$D49+5,INDEX('Základní list'!$B:$B,MATCH($C49,'Základní list'!$A:$A,0),1)+1)</f>
        <v>1</v>
      </c>
      <c r="G49" s="47" t="str">
        <f>INDEX('1. závod'!$A:$BX,$D49+5,INDEX('Základní list'!$B:$B,MATCH($C49,'Základní list'!$A:$A,0),1)-2)</f>
        <v>Vyslyšel Vladimír st.</v>
      </c>
      <c r="H49" s="54" t="str">
        <f>INDEX('1. závod'!$A:$BX,$D49+5,INDEX('Základní list'!$B:$B,MATCH($C49,'Základní list'!$A:$A,0),1)-1)</f>
        <v>MO ČRS Plzeň</v>
      </c>
      <c r="I49" s="41" t="s">
        <v>59</v>
      </c>
      <c r="J49" s="41">
        <v>5</v>
      </c>
      <c r="K49" s="44">
        <f>INDEX('2. závod'!$A:$BX,$J49+5,INDEX('Základní list'!$B:$B,MATCH($I49,'Základní list'!$A:$A,0),1))</f>
        <v>100</v>
      </c>
      <c r="L49" s="44">
        <f>INDEX('2. závod'!$A:$BX,$J49+5,INDEX('Základní list'!$B:$B,MATCH($I49,'Základní list'!$A:$A,0),1)+1)</f>
        <v>10</v>
      </c>
      <c r="M49" s="47" t="str">
        <f>INDEX('2. závod'!$A:$BX,$J49+5,INDEX('Základní list'!$B:$B,MATCH($I49,'Základní list'!$A:$A,0),1)-2)</f>
        <v>Lev Radek</v>
      </c>
      <c r="N49" s="55" t="str">
        <f>INDEX('2. závod'!$A:$BX,$J49+5,INDEX('Základní list'!$B:$B,MATCH($I49,'Základní list'!$A:$A,0),1)-1)</f>
        <v>MO ČRS Rakovník </v>
      </c>
    </row>
    <row r="50" spans="2:14" ht="31.5" customHeight="1">
      <c r="B50" s="43">
        <v>32</v>
      </c>
      <c r="C50" s="41" t="s">
        <v>59</v>
      </c>
      <c r="D50" s="41">
        <v>6</v>
      </c>
      <c r="E50" s="44">
        <f>INDEX('1. závod'!$A:$BX,$D50+5,INDEX('Základní list'!$B:$B,MATCH($C50,'Základní list'!$A:$A,0),1))</f>
        <v>2380</v>
      </c>
      <c r="F50" s="44">
        <f>INDEX('1. závod'!$A:$BX,$D50+5,INDEX('Základní list'!$B:$B,MATCH($C50,'Základní list'!$A:$A,0),1)+1)</f>
        <v>8</v>
      </c>
      <c r="G50" s="47" t="str">
        <f>INDEX('1. závod'!$A:$BX,$D50+5,INDEX('Základní list'!$B:$B,MATCH($C50,'Základní list'!$A:$A,0),1)-2)</f>
        <v>Bednařík  Dušan</v>
      </c>
      <c r="H50" s="54" t="str">
        <f>INDEX('1. závod'!$A:$BX,$D50+5,INDEX('Základní list'!$B:$B,MATCH($C50,'Základní list'!$A:$A,0),1)-1)</f>
        <v>MIVARDI CZ Mohelnice</v>
      </c>
      <c r="I50" s="41" t="s">
        <v>59</v>
      </c>
      <c r="J50" s="41">
        <v>6</v>
      </c>
      <c r="K50" s="44">
        <f>INDEX('2. závod'!$A:$BX,$J50+5,INDEX('Základní list'!$B:$B,MATCH($I50,'Základní list'!$A:$A,0),1))</f>
        <v>1420</v>
      </c>
      <c r="L50" s="44">
        <f>INDEX('2. závod'!$A:$BX,$J50+5,INDEX('Základní list'!$B:$B,MATCH($I50,'Základní list'!$A:$A,0),1)+1)</f>
        <v>3</v>
      </c>
      <c r="M50" s="47" t="str">
        <f>INDEX('2. závod'!$A:$BX,$J50+5,INDEX('Základní list'!$B:$B,MATCH($I50,'Základní list'!$A:$A,0),1)-2)</f>
        <v>Milewski Zbygniew</v>
      </c>
      <c r="N50" s="55" t="str">
        <f>INDEX('2. závod'!$A:$BX,$J50+5,INDEX('Základní list'!$B:$B,MATCH($I50,'Základní list'!$A:$A,0),1)-1)</f>
        <v>MIVARDI CZ Mohelnice</v>
      </c>
    </row>
    <row r="51" spans="2:14" ht="31.5" customHeight="1">
      <c r="B51" s="43">
        <v>33</v>
      </c>
      <c r="C51" s="41" t="s">
        <v>59</v>
      </c>
      <c r="D51" s="41">
        <v>7</v>
      </c>
      <c r="E51" s="44">
        <f>INDEX('1. závod'!$A:$BX,$D51+5,INDEX('Základní list'!$B:$B,MATCH($C51,'Základní list'!$A:$A,0),1))</f>
        <v>2180</v>
      </c>
      <c r="F51" s="44">
        <f>INDEX('1. závod'!$A:$BX,$D51+5,INDEX('Základní list'!$B:$B,MATCH($C51,'Základní list'!$A:$A,0),1)+1)</f>
        <v>10</v>
      </c>
      <c r="G51" s="47" t="str">
        <f>INDEX('1. závod'!$A:$BX,$D51+5,INDEX('Základní list'!$B:$B,MATCH($C51,'Základní list'!$A:$A,0),1)-2)</f>
        <v>Housa František st. </v>
      </c>
      <c r="H51" s="54" t="str">
        <f>INDEX('1. závod'!$A:$BX,$D51+5,INDEX('Základní list'!$B:$B,MATCH($C51,'Základní list'!$A:$A,0),1)-1)</f>
        <v>MO ČRS Žirovnice</v>
      </c>
      <c r="I51" s="41" t="s">
        <v>59</v>
      </c>
      <c r="J51" s="41">
        <v>7</v>
      </c>
      <c r="K51" s="44">
        <f>INDEX('2. závod'!$A:$BX,$J51+5,INDEX('Základní list'!$B:$B,MATCH($I51,'Základní list'!$A:$A,0),1))</f>
        <v>0</v>
      </c>
      <c r="L51" s="44">
        <f>INDEX('2. závod'!$A:$BX,$J51+5,INDEX('Základní list'!$B:$B,MATCH($I51,'Základní list'!$A:$A,0),1)+1)</f>
        <v>11.5</v>
      </c>
      <c r="M51" s="47" t="str">
        <f>INDEX('2. závod'!$A:$BX,$J51+5,INDEX('Základní list'!$B:$B,MATCH($I51,'Základní list'!$A:$A,0),1)-2)</f>
        <v>Pekař Jaroslav</v>
      </c>
      <c r="N51" s="55" t="str">
        <f>INDEX('2. závod'!$A:$BX,$J51+5,INDEX('Základní list'!$B:$B,MATCH($I51,'Základní list'!$A:$A,0),1)-1)</f>
        <v>MO ČRS J.Hradec</v>
      </c>
    </row>
    <row r="52" spans="2:14" ht="31.5" customHeight="1">
      <c r="B52" s="43">
        <v>34</v>
      </c>
      <c r="C52" s="41" t="s">
        <v>59</v>
      </c>
      <c r="D52" s="41">
        <v>8</v>
      </c>
      <c r="E52" s="44">
        <f>INDEX('1. závod'!$A:$BX,$D52+5,INDEX('Základní list'!$B:$B,MATCH($C52,'Základní list'!$A:$A,0),1))</f>
        <v>2280</v>
      </c>
      <c r="F52" s="44">
        <f>INDEX('1. závod'!$A:$BX,$D52+5,INDEX('Základní list'!$B:$B,MATCH($C52,'Základní list'!$A:$A,0),1)+1)</f>
        <v>9</v>
      </c>
      <c r="G52" s="47" t="str">
        <f>INDEX('1. závod'!$A:$BX,$D52+5,INDEX('Základní list'!$B:$B,MATCH($C52,'Základní list'!$A:$A,0),1)-2)</f>
        <v>Průša Martin</v>
      </c>
      <c r="H52" s="54" t="str">
        <f>INDEX('1. závod'!$A:$BX,$D52+5,INDEX('Základní list'!$B:$B,MATCH($C52,'Základní list'!$A:$A,0),1)-1)</f>
        <v>MO ČRS Mirovice</v>
      </c>
      <c r="I52" s="41" t="s">
        <v>59</v>
      </c>
      <c r="J52" s="41">
        <v>8</v>
      </c>
      <c r="K52" s="44">
        <f>INDEX('2. závod'!$A:$BX,$J52+5,INDEX('Základní list'!$B:$B,MATCH($I52,'Základní list'!$A:$A,0),1))</f>
        <v>0</v>
      </c>
      <c r="L52" s="44">
        <f>INDEX('2. závod'!$A:$BX,$J52+5,INDEX('Základní list'!$B:$B,MATCH($I52,'Základní list'!$A:$A,0),1)+1)</f>
        <v>11.5</v>
      </c>
      <c r="M52" s="47" t="str">
        <f>INDEX('2. závod'!$A:$BX,$J52+5,INDEX('Základní list'!$B:$B,MATCH($I52,'Základní list'!$A:$A,0),1)-2)</f>
        <v>Dubský František</v>
      </c>
      <c r="N52" s="55" t="str">
        <f>INDEX('2. závod'!$A:$BX,$J52+5,INDEX('Základní list'!$B:$B,MATCH($I52,'Základní list'!$A:$A,0),1)-1)</f>
        <v>MO ČRS Mirovice</v>
      </c>
    </row>
    <row r="53" spans="2:14" ht="31.5" customHeight="1">
      <c r="B53" s="43">
        <v>35</v>
      </c>
      <c r="C53" s="41" t="s">
        <v>59</v>
      </c>
      <c r="D53" s="41">
        <v>9</v>
      </c>
      <c r="E53" s="44">
        <f>INDEX('1. závod'!$A:$BX,$D53+5,INDEX('Základní list'!$B:$B,MATCH($C53,'Základní list'!$A:$A,0),1))</f>
        <v>1000</v>
      </c>
      <c r="F53" s="44">
        <f>INDEX('1. závod'!$A:$BX,$D53+5,INDEX('Základní list'!$B:$B,MATCH($C53,'Základní list'!$A:$A,0),1)+1)</f>
        <v>12</v>
      </c>
      <c r="G53" s="47" t="str">
        <f>INDEX('1. závod'!$A:$BX,$D53+5,INDEX('Základní list'!$B:$B,MATCH($C53,'Základní list'!$A:$A,0),1)-2)</f>
        <v>Ovsíková Tereza</v>
      </c>
      <c r="H53" s="54" t="str">
        <f>INDEX('1. závod'!$A:$BX,$D53+5,INDEX('Základní list'!$B:$B,MATCH($C53,'Základní list'!$A:$A,0),1)-1)</f>
        <v>MO ČRS Březnice</v>
      </c>
      <c r="I53" s="41" t="s">
        <v>59</v>
      </c>
      <c r="J53" s="41">
        <v>9</v>
      </c>
      <c r="K53" s="44">
        <f>INDEX('2. závod'!$A:$BX,$J53+5,INDEX('Základní list'!$B:$B,MATCH($I53,'Základní list'!$A:$A,0),1))</f>
        <v>360</v>
      </c>
      <c r="L53" s="44">
        <f>INDEX('2. závod'!$A:$BX,$J53+5,INDEX('Základní list'!$B:$B,MATCH($I53,'Základní list'!$A:$A,0),1)+1)</f>
        <v>6.5</v>
      </c>
      <c r="M53" s="47" t="str">
        <f>INDEX('2. závod'!$A:$BX,$J53+5,INDEX('Základní list'!$B:$B,MATCH($I53,'Základní list'!$A:$A,0),1)-2)</f>
        <v>Louda Václav</v>
      </c>
      <c r="N53" s="55" t="str">
        <f>INDEX('2. závod'!$A:$BX,$J53+5,INDEX('Základní list'!$B:$B,MATCH($I53,'Základní list'!$A:$A,0),1)-1)</f>
        <v>MO ČRS Plzeň</v>
      </c>
    </row>
    <row r="54" spans="2:14" ht="31.5" customHeight="1">
      <c r="B54" s="43">
        <v>36</v>
      </c>
      <c r="C54" s="41" t="s">
        <v>59</v>
      </c>
      <c r="D54" s="41">
        <v>10</v>
      </c>
      <c r="E54" s="44">
        <f>INDEX('1. závod'!$A:$BX,$D54+5,INDEX('Základní list'!$B:$B,MATCH($C54,'Základní list'!$A:$A,0),1))</f>
        <v>1170</v>
      </c>
      <c r="F54" s="44">
        <f>INDEX('1. závod'!$A:$BX,$D54+5,INDEX('Základní list'!$B:$B,MATCH($C54,'Základní list'!$A:$A,0),1)+1)</f>
        <v>11</v>
      </c>
      <c r="G54" s="47" t="str">
        <f>INDEX('1. závod'!$A:$BX,$D54+5,INDEX('Základní list'!$B:$B,MATCH($C54,'Základní list'!$A:$A,0),1)-2)</f>
        <v>Omamik Ján</v>
      </c>
      <c r="H54" s="54" t="str">
        <f>INDEX('1. závod'!$A:$BX,$D54+5,INDEX('Základní list'!$B:$B,MATCH($C54,'Základní list'!$A:$A,0),1)-1)</f>
        <v>MO ČRS Plzeň</v>
      </c>
      <c r="I54" s="41" t="s">
        <v>59</v>
      </c>
      <c r="J54" s="41">
        <v>10</v>
      </c>
      <c r="K54" s="44">
        <f>INDEX('2. závod'!$A:$BX,$J54+5,INDEX('Základní list'!$B:$B,MATCH($I54,'Základní list'!$A:$A,0),1))</f>
        <v>1820</v>
      </c>
      <c r="L54" s="44">
        <f>INDEX('2. závod'!$A:$BX,$J54+5,INDEX('Základní list'!$B:$B,MATCH($I54,'Základní list'!$A:$A,0),1)+1)</f>
        <v>1</v>
      </c>
      <c r="M54" s="47" t="str">
        <f>INDEX('2. závod'!$A:$BX,$J54+5,INDEX('Základní list'!$B:$B,MATCH($I54,'Základní list'!$A:$A,0),1)-2)</f>
        <v>Heidenreich Jan</v>
      </c>
      <c r="N54" s="55" t="str">
        <f>INDEX('2. závod'!$A:$BX,$J54+5,INDEX('Základní list'!$B:$B,MATCH($I54,'Základní list'!$A:$A,0),1)-1)</f>
        <v>MILO Loštice</v>
      </c>
    </row>
    <row r="55" spans="2:14" ht="31.5" customHeight="1">
      <c r="B55" s="43">
        <v>37</v>
      </c>
      <c r="C55" s="41" t="s">
        <v>59</v>
      </c>
      <c r="D55" s="41">
        <v>11</v>
      </c>
      <c r="E55" s="44">
        <f>INDEX('1. závod'!$A:$BX,$D55+5,INDEX('Základní list'!$B:$B,MATCH($C55,'Základní list'!$A:$A,0),1))</f>
        <v>3820</v>
      </c>
      <c r="F55" s="44">
        <f>INDEX('1. závod'!$A:$BX,$D55+5,INDEX('Základní list'!$B:$B,MATCH($C55,'Základní list'!$A:$A,0),1)+1)</f>
        <v>2</v>
      </c>
      <c r="G55" s="47" t="str">
        <f>INDEX('1. závod'!$A:$BX,$D55+5,INDEX('Základní list'!$B:$B,MATCH($C55,'Základní list'!$A:$A,0),1)-2)</f>
        <v>Syrovátka Pavel</v>
      </c>
      <c r="H55" s="54" t="str">
        <f>INDEX('1. závod'!$A:$BX,$D55+5,INDEX('Základní list'!$B:$B,MATCH($C55,'Základní list'!$A:$A,0),1)-1)</f>
        <v>MO ČRS Plaňany Colmic</v>
      </c>
      <c r="I55" s="41" t="s">
        <v>59</v>
      </c>
      <c r="J55" s="41">
        <v>11</v>
      </c>
      <c r="K55" s="44">
        <f>INDEX('2. závod'!$A:$BX,$J55+5,INDEX('Základní list'!$B:$B,MATCH($I55,'Základní list'!$A:$A,0),1))</f>
        <v>1740</v>
      </c>
      <c r="L55" s="44">
        <f>INDEX('2. závod'!$A:$BX,$J55+5,INDEX('Základní list'!$B:$B,MATCH($I55,'Základní list'!$A:$A,0),1)+1)</f>
        <v>2</v>
      </c>
      <c r="M55" s="47" t="str">
        <f>INDEX('2. závod'!$A:$BX,$J55+5,INDEX('Základní list'!$B:$B,MATCH($I55,'Základní list'!$A:$A,0),1)-2)</f>
        <v>Vyslyšel Vladimír st.</v>
      </c>
      <c r="N55" s="55" t="str">
        <f>INDEX('2. závod'!$A:$BX,$J55+5,INDEX('Základní list'!$B:$B,MATCH($I55,'Základní list'!$A:$A,0),1)-1)</f>
        <v>MO ČRS Plzeň</v>
      </c>
    </row>
    <row r="56" spans="2:14" ht="31.5" customHeight="1">
      <c r="B56" s="43">
        <v>38</v>
      </c>
      <c r="C56" s="41" t="s">
        <v>59</v>
      </c>
      <c r="D56" s="41">
        <v>12</v>
      </c>
      <c r="E56" s="44">
        <f>INDEX('1. závod'!$A:$BX,$D56+5,INDEX('Základní list'!$B:$B,MATCH($C56,'Základní list'!$A:$A,0),1))</f>
        <v>2940</v>
      </c>
      <c r="F56" s="44">
        <f>INDEX('1. závod'!$A:$BX,$D56+5,INDEX('Základní list'!$B:$B,MATCH($C56,'Základní list'!$A:$A,0),1)+1)</f>
        <v>5</v>
      </c>
      <c r="G56" s="47" t="str">
        <f>INDEX('1. závod'!$A:$BX,$D56+5,INDEX('Základní list'!$B:$B,MATCH($C56,'Základní list'!$A:$A,0),1)-2)</f>
        <v>Heidenreich Jan</v>
      </c>
      <c r="H56" s="54" t="str">
        <f>INDEX('1. závod'!$A:$BX,$D56+5,INDEX('Základní list'!$B:$B,MATCH($C56,'Základní list'!$A:$A,0),1)-1)</f>
        <v>MILO Loštice</v>
      </c>
      <c r="I56" s="41" t="s">
        <v>59</v>
      </c>
      <c r="J56" s="41">
        <v>12</v>
      </c>
      <c r="K56" s="44">
        <f>INDEX('2. závod'!$A:$BX,$J56+5,INDEX('Základní list'!$B:$B,MATCH($I56,'Základní list'!$A:$A,0),1))</f>
        <v>240</v>
      </c>
      <c r="L56" s="44">
        <f>INDEX('2. závod'!$A:$BX,$J56+5,INDEX('Základní list'!$B:$B,MATCH($I56,'Základní list'!$A:$A,0),1)+1)</f>
        <v>8</v>
      </c>
      <c r="M56" s="47" t="str">
        <f>INDEX('2. závod'!$A:$BX,$J56+5,INDEX('Základní list'!$B:$B,MATCH($I56,'Základní list'!$A:$A,0),1)-2)</f>
        <v>Vyslyšel Vladimír ml.</v>
      </c>
      <c r="N56" s="55" t="str">
        <f>INDEX('2. závod'!$A:$BX,$J56+5,INDEX('Základní list'!$B:$B,MATCH($I56,'Základní list'!$A:$A,0),1)-1)</f>
        <v>MO ČRS Plzeň</v>
      </c>
    </row>
    <row r="57" spans="2:14" ht="31.5" customHeight="1">
      <c r="B57" s="43">
        <v>39</v>
      </c>
      <c r="C57" s="41" t="s">
        <v>59</v>
      </c>
      <c r="D57" s="41">
        <v>13</v>
      </c>
      <c r="E57" s="44">
        <f>INDEX('1. závod'!$A:$BX,$D57+5,INDEX('Základní list'!$B:$B,MATCH($C57,'Základní list'!$A:$A,0),1))</f>
        <v>0</v>
      </c>
      <c r="F57" s="44">
        <f>INDEX('1. závod'!$A:$BX,$D57+5,INDEX('Základní list'!$B:$B,MATCH($C57,'Základní list'!$A:$A,0),1)+1)</f>
      </c>
      <c r="G57" s="47">
        <f>INDEX('1. závod'!$A:$BX,$D57+5,INDEX('Základní list'!$B:$B,MATCH($C57,'Základní list'!$A:$A,0),1)-2)</f>
      </c>
      <c r="H57" s="54">
        <f>INDEX('1. závod'!$A:$BX,$D57+5,INDEX('Základní list'!$B:$B,MATCH($C57,'Základní list'!$A:$A,0),1)-1)</f>
      </c>
      <c r="I57" s="41" t="s">
        <v>59</v>
      </c>
      <c r="J57" s="41">
        <v>13</v>
      </c>
      <c r="K57" s="44">
        <f>INDEX('2. závod'!$A:$BX,$J57+5,INDEX('Základní list'!$B:$B,MATCH($I57,'Základní list'!$A:$A,0),1))</f>
        <v>0</v>
      </c>
      <c r="L57" s="44">
        <f>INDEX('2. závod'!$A:$BX,$J57+5,INDEX('Základní list'!$B:$B,MATCH($I57,'Základní list'!$A:$A,0),1)+1)</f>
      </c>
      <c r="M57" s="47">
        <f>INDEX('2. závod'!$A:$BX,$J57+5,INDEX('Základní list'!$B:$B,MATCH($I57,'Základní list'!$A:$A,0),1)-2)</f>
      </c>
      <c r="N57" s="55">
        <f>INDEX('2. závod'!$A:$BX,$J57+5,INDEX('Základní list'!$B:$B,MATCH($I57,'Základní list'!$A:$A,0),1)-1)</f>
      </c>
    </row>
    <row r="58" spans="2:14" ht="31.5" customHeight="1">
      <c r="B58" s="43">
        <v>36</v>
      </c>
      <c r="C58" s="41" t="s">
        <v>59</v>
      </c>
      <c r="D58" s="41">
        <v>14</v>
      </c>
      <c r="E58" s="44">
        <f>INDEX('1. závod'!$A:$BX,$D58+5,INDEX('Základní list'!$B:$B,MATCH($C58,'Základní list'!$A:$A,0),1))</f>
        <v>0</v>
      </c>
      <c r="F58" s="44">
        <f>INDEX('1. závod'!$A:$BX,$D58+5,INDEX('Základní list'!$B:$B,MATCH($C58,'Základní list'!$A:$A,0),1)+1)</f>
      </c>
      <c r="G58" s="47">
        <f>INDEX('1. závod'!$A:$BX,$D58+5,INDEX('Základní list'!$B:$B,MATCH($C58,'Základní list'!$A:$A,0),1)-2)</f>
      </c>
      <c r="H58" s="54">
        <f>INDEX('1. závod'!$A:$BX,$D58+5,INDEX('Základní list'!$B:$B,MATCH($C58,'Základní list'!$A:$A,0),1)-1)</f>
      </c>
      <c r="I58" s="41" t="s">
        <v>59</v>
      </c>
      <c r="J58" s="41">
        <v>14</v>
      </c>
      <c r="K58" s="44">
        <f>INDEX('2. závod'!$A:$BX,$J58+5,INDEX('Základní list'!$B:$B,MATCH($I58,'Základní list'!$A:$A,0),1))</f>
        <v>0</v>
      </c>
      <c r="L58" s="44">
        <f>INDEX('2. závod'!$A:$BX,$J58+5,INDEX('Základní list'!$B:$B,MATCH($I58,'Základní list'!$A:$A,0),1)+1)</f>
      </c>
      <c r="M58" s="47">
        <f>INDEX('2. závod'!$A:$BX,$J58+5,INDEX('Základní list'!$B:$B,MATCH($I58,'Základní list'!$A:$A,0),1)-2)</f>
      </c>
      <c r="N58" s="55">
        <f>INDEX('2. závod'!$A:$BX,$J58+5,INDEX('Základní list'!$B:$B,MATCH($I58,'Základní list'!$A:$A,0),1)-1)</f>
      </c>
    </row>
    <row r="59" spans="2:14" ht="31.5" customHeight="1">
      <c r="B59" s="43">
        <v>37</v>
      </c>
      <c r="C59" s="41" t="s">
        <v>59</v>
      </c>
      <c r="D59" s="41">
        <v>15</v>
      </c>
      <c r="E59" s="44">
        <f>INDEX('1. závod'!$A:$BX,$D59+5,INDEX('Základní list'!$B:$B,MATCH($C59,'Základní list'!$A:$A,0),1))</f>
        <v>0</v>
      </c>
      <c r="F59" s="44">
        <f>INDEX('1. závod'!$A:$BX,$D59+5,INDEX('Základní list'!$B:$B,MATCH($C59,'Základní list'!$A:$A,0),1)+1)</f>
      </c>
      <c r="G59" s="47">
        <f>INDEX('1. závod'!$A:$BX,$D59+5,INDEX('Základní list'!$B:$B,MATCH($C59,'Základní list'!$A:$A,0),1)-2)</f>
      </c>
      <c r="H59" s="54">
        <f>INDEX('1. závod'!$A:$BX,$D59+5,INDEX('Základní list'!$B:$B,MATCH($C59,'Základní list'!$A:$A,0),1)-1)</f>
      </c>
      <c r="I59" s="41" t="s">
        <v>59</v>
      </c>
      <c r="J59" s="41">
        <v>15</v>
      </c>
      <c r="K59" s="44">
        <f>INDEX('2. závod'!$A:$BX,$J59+5,INDEX('Základní list'!$B:$B,MATCH($I59,'Základní list'!$A:$A,0),1))</f>
        <v>0</v>
      </c>
      <c r="L59" s="44">
        <f>INDEX('2. závod'!$A:$BX,$J59+5,INDEX('Základní list'!$B:$B,MATCH($I59,'Základní list'!$A:$A,0),1)+1)</f>
      </c>
      <c r="M59" s="47">
        <f>INDEX('2. závod'!$A:$BX,$J59+5,INDEX('Základní list'!$B:$B,MATCH($I59,'Základní list'!$A:$A,0),1)-2)</f>
      </c>
      <c r="N59" s="55">
        <f>INDEX('2. závod'!$A:$BX,$J59+5,INDEX('Základní list'!$B:$B,MATCH($I59,'Základní list'!$A:$A,0),1)-1)</f>
      </c>
    </row>
    <row r="60" spans="2:14" ht="31.5" customHeight="1">
      <c r="B60" s="43">
        <v>38</v>
      </c>
      <c r="C60" s="41" t="s">
        <v>59</v>
      </c>
      <c r="D60" s="41">
        <v>16</v>
      </c>
      <c r="E60" s="44">
        <f>INDEX('1. závod'!$A:$BX,$D60+5,INDEX('Základní list'!$B:$B,MATCH($C60,'Základní list'!$A:$A,0),1))</f>
        <v>0</v>
      </c>
      <c r="F60" s="44">
        <f>INDEX('1. závod'!$A:$BX,$D60+5,INDEX('Základní list'!$B:$B,MATCH($C60,'Základní list'!$A:$A,0),1)+1)</f>
      </c>
      <c r="G60" s="47">
        <f>INDEX('1. závod'!$A:$BX,$D60+5,INDEX('Základní list'!$B:$B,MATCH($C60,'Základní list'!$A:$A,0),1)-2)</f>
      </c>
      <c r="H60" s="54">
        <f>INDEX('1. závod'!$A:$BX,$D60+5,INDEX('Základní list'!$B:$B,MATCH($C60,'Základní list'!$A:$A,0),1)-1)</f>
      </c>
      <c r="I60" s="41" t="s">
        <v>59</v>
      </c>
      <c r="J60" s="41">
        <v>16</v>
      </c>
      <c r="K60" s="44">
        <f>INDEX('2. závod'!$A:$BX,$J60+5,INDEX('Základní list'!$B:$B,MATCH($I60,'Základní list'!$A:$A,0),1))</f>
        <v>0</v>
      </c>
      <c r="L60" s="44">
        <f>INDEX('2. závod'!$A:$BX,$J60+5,INDEX('Základní list'!$B:$B,MATCH($I60,'Základní list'!$A:$A,0),1)+1)</f>
      </c>
      <c r="M60" s="47">
        <f>INDEX('2. závod'!$A:$BX,$J60+5,INDEX('Základní list'!$B:$B,MATCH($I60,'Základní list'!$A:$A,0),1)-2)</f>
      </c>
      <c r="N60" s="55">
        <f>INDEX('2. závod'!$A:$BX,$J60+5,INDEX('Základní list'!$B:$B,MATCH($I60,'Základní list'!$A:$A,0),1)-1)</f>
      </c>
    </row>
    <row r="61" spans="2:14" ht="31.5" customHeight="1">
      <c r="B61" s="43">
        <v>39</v>
      </c>
      <c r="C61" s="41" t="s">
        <v>59</v>
      </c>
      <c r="D61" s="41">
        <v>17</v>
      </c>
      <c r="E61" s="44">
        <f>INDEX('1. závod'!$A:$BX,$D61+5,INDEX('Základní list'!$B:$B,MATCH($C61,'Základní list'!$A:$A,0),1))</f>
        <v>0</v>
      </c>
      <c r="F61" s="44">
        <f>INDEX('1. závod'!$A:$BX,$D61+5,INDEX('Základní list'!$B:$B,MATCH($C61,'Základní list'!$A:$A,0),1)+1)</f>
      </c>
      <c r="G61" s="47">
        <f>INDEX('1. závod'!$A:$BX,$D61+5,INDEX('Základní list'!$B:$B,MATCH($C61,'Základní list'!$A:$A,0),1)-2)</f>
      </c>
      <c r="H61" s="54">
        <f>INDEX('1. závod'!$A:$BX,$D61+5,INDEX('Základní list'!$B:$B,MATCH($C61,'Základní list'!$A:$A,0),1)-1)</f>
      </c>
      <c r="I61" s="41" t="s">
        <v>59</v>
      </c>
      <c r="J61" s="41">
        <v>17</v>
      </c>
      <c r="K61" s="44">
        <f>INDEX('2. závod'!$A:$BX,$J61+5,INDEX('Základní list'!$B:$B,MATCH($I61,'Základní list'!$A:$A,0),1))</f>
        <v>0</v>
      </c>
      <c r="L61" s="44">
        <f>INDEX('2. závod'!$A:$BX,$J61+5,INDEX('Základní list'!$B:$B,MATCH($I61,'Základní list'!$A:$A,0),1)+1)</f>
      </c>
      <c r="M61" s="47">
        <f>INDEX('2. závod'!$A:$BX,$J61+5,INDEX('Základní list'!$B:$B,MATCH($I61,'Základní list'!$A:$A,0),1)-2)</f>
      </c>
      <c r="N61" s="55">
        <f>INDEX('2. závod'!$A:$BX,$J61+5,INDEX('Základní list'!$B:$B,MATCH($I61,'Základní list'!$A:$A,0),1)-1)</f>
      </c>
    </row>
    <row r="62" spans="2:14" ht="31.5" customHeight="1">
      <c r="B62" s="43">
        <v>37</v>
      </c>
      <c r="C62" s="41" t="s">
        <v>59</v>
      </c>
      <c r="D62" s="41">
        <v>18</v>
      </c>
      <c r="E62" s="44">
        <f>INDEX('1. závod'!$A:$BX,$D62+5,INDEX('Základní list'!$B:$B,MATCH($C62,'Základní list'!$A:$A,0),1))</f>
        <v>0</v>
      </c>
      <c r="F62" s="44">
        <f>INDEX('1. závod'!$A:$BX,$D62+5,INDEX('Základní list'!$B:$B,MATCH($C62,'Základní list'!$A:$A,0),1)+1)</f>
      </c>
      <c r="G62" s="47">
        <f>INDEX('1. závod'!$A:$BX,$D62+5,INDEX('Základní list'!$B:$B,MATCH($C62,'Základní list'!$A:$A,0),1)-2)</f>
      </c>
      <c r="H62" s="54">
        <f>INDEX('1. závod'!$A:$BX,$D62+5,INDEX('Základní list'!$B:$B,MATCH($C62,'Základní list'!$A:$A,0),1)-1)</f>
      </c>
      <c r="I62" s="41" t="s">
        <v>59</v>
      </c>
      <c r="J62" s="41">
        <v>18</v>
      </c>
      <c r="K62" s="44">
        <f>INDEX('2. závod'!$A:$BX,$J62+5,INDEX('Základní list'!$B:$B,MATCH($I62,'Základní list'!$A:$A,0),1))</f>
        <v>0</v>
      </c>
      <c r="L62" s="44">
        <f>INDEX('2. závod'!$A:$BX,$J62+5,INDEX('Základní list'!$B:$B,MATCH($I62,'Základní list'!$A:$A,0),1)+1)</f>
      </c>
      <c r="M62" s="47">
        <f>INDEX('2. závod'!$A:$BX,$J62+5,INDEX('Základní list'!$B:$B,MATCH($I62,'Základní list'!$A:$A,0),1)-2)</f>
      </c>
      <c r="N62" s="55">
        <f>INDEX('2. závod'!$A:$BX,$J62+5,INDEX('Základní list'!$B:$B,MATCH($I62,'Základní list'!$A:$A,0),1)-1)</f>
      </c>
    </row>
    <row r="63" spans="2:14" ht="31.5" customHeight="1">
      <c r="B63" s="43">
        <v>38</v>
      </c>
      <c r="C63" s="41" t="s">
        <v>59</v>
      </c>
      <c r="D63" s="41">
        <v>19</v>
      </c>
      <c r="E63" s="44">
        <f>INDEX('1. závod'!$A:$BX,$D63+5,INDEX('Základní list'!$B:$B,MATCH($C63,'Základní list'!$A:$A,0),1))</f>
        <v>0</v>
      </c>
      <c r="F63" s="44">
        <f>INDEX('1. závod'!$A:$BX,$D63+5,INDEX('Základní list'!$B:$B,MATCH($C63,'Základní list'!$A:$A,0),1)+1)</f>
      </c>
      <c r="G63" s="47">
        <f>INDEX('1. závod'!$A:$BX,$D63+5,INDEX('Základní list'!$B:$B,MATCH($C63,'Základní list'!$A:$A,0),1)-2)</f>
      </c>
      <c r="H63" s="54">
        <f>INDEX('1. závod'!$A:$BX,$D63+5,INDEX('Základní list'!$B:$B,MATCH($C63,'Základní list'!$A:$A,0),1)-1)</f>
      </c>
      <c r="I63" s="41" t="s">
        <v>59</v>
      </c>
      <c r="J63" s="41">
        <v>19</v>
      </c>
      <c r="K63" s="44">
        <f>INDEX('2. závod'!$A:$BX,$J63+5,INDEX('Základní list'!$B:$B,MATCH($I63,'Základní list'!$A:$A,0),1))</f>
        <v>0</v>
      </c>
      <c r="L63" s="44">
        <f>INDEX('2. závod'!$A:$BX,$J63+5,INDEX('Základní list'!$B:$B,MATCH($I63,'Základní list'!$A:$A,0),1)+1)</f>
      </c>
      <c r="M63" s="47">
        <f>INDEX('2. závod'!$A:$BX,$J63+5,INDEX('Základní list'!$B:$B,MATCH($I63,'Základní list'!$A:$A,0),1)-2)</f>
      </c>
      <c r="N63" s="55">
        <f>INDEX('2. závod'!$A:$BX,$J63+5,INDEX('Základní list'!$B:$B,MATCH($I63,'Základní list'!$A:$A,0),1)-1)</f>
      </c>
    </row>
    <row r="64" spans="2:14" ht="31.5" customHeight="1">
      <c r="B64" s="43">
        <v>39</v>
      </c>
      <c r="C64" s="41" t="s">
        <v>59</v>
      </c>
      <c r="D64" s="41">
        <v>20</v>
      </c>
      <c r="E64" s="44">
        <f>INDEX('1. závod'!$A:$BX,$D64+5,INDEX('Základní list'!$B:$B,MATCH($C64,'Základní list'!$A:$A,0),1))</f>
        <v>0</v>
      </c>
      <c r="F64" s="44">
        <f>INDEX('1. závod'!$A:$BX,$D64+5,INDEX('Základní list'!$B:$B,MATCH($C64,'Základní list'!$A:$A,0),1)+1)</f>
      </c>
      <c r="G64" s="47">
        <f>INDEX('1. závod'!$A:$BX,$D64+5,INDEX('Základní list'!$B:$B,MATCH($C64,'Základní list'!$A:$A,0),1)-2)</f>
      </c>
      <c r="H64" s="54">
        <f>INDEX('1. závod'!$A:$BX,$D64+5,INDEX('Základní list'!$B:$B,MATCH($C64,'Základní list'!$A:$A,0),1)-1)</f>
      </c>
      <c r="I64" s="41" t="s">
        <v>59</v>
      </c>
      <c r="J64" s="41">
        <v>20</v>
      </c>
      <c r="K64" s="44">
        <f>INDEX('2. závod'!$A:$BX,$J64+5,INDEX('Základní list'!$B:$B,MATCH($I64,'Základní list'!$A:$A,0),1))</f>
        <v>0</v>
      </c>
      <c r="L64" s="44">
        <f>INDEX('2. závod'!$A:$BX,$J64+5,INDEX('Základní list'!$B:$B,MATCH($I64,'Základní list'!$A:$A,0),1)+1)</f>
      </c>
      <c r="M64" s="47">
        <f>INDEX('2. závod'!$A:$BX,$J64+5,INDEX('Základní list'!$B:$B,MATCH($I64,'Základní list'!$A:$A,0),1)-2)</f>
      </c>
      <c r="N64" s="55">
        <f>INDEX('2. závod'!$A:$BX,$J64+5,INDEX('Základní list'!$B:$B,MATCH($I64,'Základní list'!$A:$A,0),1)-1)</f>
      </c>
    </row>
    <row r="65" spans="2:14" ht="31.5" customHeight="1">
      <c r="B65" s="43">
        <v>40</v>
      </c>
      <c r="C65" s="41" t="s">
        <v>60</v>
      </c>
      <c r="D65" s="41">
        <v>1</v>
      </c>
      <c r="E65" s="44">
        <f>INDEX('1. závod'!$A:$BX,$D65+5,INDEX('Základní list'!$B:$B,MATCH($C65,'Základní list'!$A:$A,0),1))</f>
        <v>2180</v>
      </c>
      <c r="F65" s="44">
        <f>INDEX('1. závod'!$A:$BX,$D65+5,INDEX('Základní list'!$B:$B,MATCH($C65,'Základní list'!$A:$A,0),1)+1)</f>
        <v>6</v>
      </c>
      <c r="G65" s="47" t="str">
        <f>INDEX('1. závod'!$A:$BX,$D65+5,INDEX('Základní list'!$B:$B,MATCH($C65,'Základní list'!$A:$A,0),1)-2)</f>
        <v>Mádle Karel</v>
      </c>
      <c r="H65" s="54" t="str">
        <f>INDEX('1. závod'!$A:$BX,$D65+5,INDEX('Základní list'!$B:$B,MATCH($C65,'Základní list'!$A:$A,0),1)-1)</f>
        <v>MO ČRS Třebechovice p/O</v>
      </c>
      <c r="I65" s="41" t="s">
        <v>60</v>
      </c>
      <c r="J65" s="41">
        <v>1</v>
      </c>
      <c r="K65" s="44">
        <f>INDEX('2. závod'!$A:$BX,$J65+5,INDEX('Základní list'!$B:$B,MATCH($I65,'Základní list'!$A:$A,0),1))</f>
        <v>920</v>
      </c>
      <c r="L65" s="44">
        <f>INDEX('2. závod'!$A:$BX,$J65+5,INDEX('Základní list'!$B:$B,MATCH($I65,'Základní list'!$A:$A,0),1)+1)</f>
        <v>6</v>
      </c>
      <c r="M65" s="47" t="str">
        <f>INDEX('2. závod'!$A:$BX,$J65+5,INDEX('Základní list'!$B:$B,MATCH($I65,'Základní list'!$A:$A,0),1)-2)</f>
        <v>Bednařík  Dušan</v>
      </c>
      <c r="N65" s="55" t="str">
        <f>INDEX('2. závod'!$A:$BX,$J65+5,INDEX('Základní list'!$B:$B,MATCH($I65,'Základní list'!$A:$A,0),1)-1)</f>
        <v>MIVARDI CZ Mohelnice</v>
      </c>
    </row>
    <row r="66" spans="2:14" ht="31.5" customHeight="1">
      <c r="B66" s="43">
        <v>41</v>
      </c>
      <c r="C66" s="41" t="s">
        <v>60</v>
      </c>
      <c r="D66" s="41">
        <v>2</v>
      </c>
      <c r="E66" s="44">
        <f>INDEX('1. závod'!$A:$BX,$D66+5,INDEX('Základní list'!$B:$B,MATCH($C66,'Základní list'!$A:$A,0),1))</f>
        <v>1700</v>
      </c>
      <c r="F66" s="44">
        <f>INDEX('1. závod'!$A:$BX,$D66+5,INDEX('Základní list'!$B:$B,MATCH($C66,'Základní list'!$A:$A,0),1)+1)</f>
        <v>8</v>
      </c>
      <c r="G66" s="47" t="str">
        <f>INDEX('1. závod'!$A:$BX,$D66+5,INDEX('Základní list'!$B:$B,MATCH($C66,'Základní list'!$A:$A,0),1)-2)</f>
        <v>Grešová Jana</v>
      </c>
      <c r="H66" s="54" t="str">
        <f>INDEX('1. závod'!$A:$BX,$D66+5,INDEX('Základní list'!$B:$B,MATCH($C66,'Základní list'!$A:$A,0),1)-1)</f>
        <v>MO ČRS H.Králové</v>
      </c>
      <c r="I66" s="41" t="s">
        <v>60</v>
      </c>
      <c r="J66" s="41">
        <v>2</v>
      </c>
      <c r="K66" s="44">
        <f>INDEX('2. závod'!$A:$BX,$J66+5,INDEX('Základní list'!$B:$B,MATCH($I66,'Základní list'!$A:$A,0),1))</f>
        <v>540</v>
      </c>
      <c r="L66" s="44">
        <f>INDEX('2. závod'!$A:$BX,$J66+5,INDEX('Základní list'!$B:$B,MATCH($I66,'Základní list'!$A:$A,0),1)+1)</f>
        <v>7</v>
      </c>
      <c r="M66" s="47" t="str">
        <f>INDEX('2. závod'!$A:$BX,$J66+5,INDEX('Základní list'!$B:$B,MATCH($I66,'Základní list'!$A:$A,0),1)-2)</f>
        <v>Martínek Pavel</v>
      </c>
      <c r="N66" s="55" t="str">
        <f>INDEX('2. závod'!$A:$BX,$J66+5,INDEX('Základní list'!$B:$B,MATCH($I66,'Základní list'!$A:$A,0),1)-1)</f>
        <v>Team Timár CZ</v>
      </c>
    </row>
    <row r="67" spans="2:14" ht="31.5" customHeight="1">
      <c r="B67" s="43">
        <v>42</v>
      </c>
      <c r="C67" s="41" t="s">
        <v>60</v>
      </c>
      <c r="D67" s="41">
        <v>3</v>
      </c>
      <c r="E67" s="44">
        <f>INDEX('1. závod'!$A:$BX,$D67+5,INDEX('Základní list'!$B:$B,MATCH($C67,'Základní list'!$A:$A,0),1))</f>
        <v>890</v>
      </c>
      <c r="F67" s="44">
        <f>INDEX('1. závod'!$A:$BX,$D67+5,INDEX('Základní list'!$B:$B,MATCH($C67,'Základní list'!$A:$A,0),1)+1)</f>
        <v>11</v>
      </c>
      <c r="G67" s="47" t="str">
        <f>INDEX('1. závod'!$A:$BX,$D67+5,INDEX('Základní list'!$B:$B,MATCH($C67,'Základní list'!$A:$A,0),1)-2)</f>
        <v>Flament Pierre</v>
      </c>
      <c r="H67" s="54" t="str">
        <f>INDEX('1. závod'!$A:$BX,$D67+5,INDEX('Základní list'!$B:$B,MATCH($C67,'Základní list'!$A:$A,0),1)-1)</f>
        <v>Praha 5 - Velká Chuchle</v>
      </c>
      <c r="I67" s="41" t="s">
        <v>60</v>
      </c>
      <c r="J67" s="41">
        <v>3</v>
      </c>
      <c r="K67" s="44">
        <f>INDEX('2. závod'!$A:$BX,$J67+5,INDEX('Základní list'!$B:$B,MATCH($I67,'Základní list'!$A:$A,0),1))</f>
        <v>1540</v>
      </c>
      <c r="L67" s="44">
        <f>INDEX('2. závod'!$A:$BX,$J67+5,INDEX('Základní list'!$B:$B,MATCH($I67,'Základní list'!$A:$A,0),1)+1)</f>
        <v>2</v>
      </c>
      <c r="M67" s="47" t="str">
        <f>INDEX('2. závod'!$A:$BX,$J67+5,INDEX('Základní list'!$B:$B,MATCH($I67,'Základní list'!$A:$A,0),1)-2)</f>
        <v>Heřmánek Tomáš</v>
      </c>
      <c r="N67" s="55" t="str">
        <f>INDEX('2. závod'!$A:$BX,$J67+5,INDEX('Základní list'!$B:$B,MATCH($I67,'Základní list'!$A:$A,0),1)-1)</f>
        <v>MO ČRS J.Hradec</v>
      </c>
    </row>
    <row r="68" spans="2:14" ht="31.5" customHeight="1">
      <c r="B68" s="43">
        <v>43</v>
      </c>
      <c r="C68" s="41" t="s">
        <v>60</v>
      </c>
      <c r="D68" s="41">
        <v>4</v>
      </c>
      <c r="E68" s="44">
        <f>INDEX('1. závod'!$A:$BX,$D68+5,INDEX('Základní list'!$B:$B,MATCH($C68,'Základní list'!$A:$A,0),1))</f>
        <v>12080</v>
      </c>
      <c r="F68" s="44">
        <f>INDEX('1. závod'!$A:$BX,$D68+5,INDEX('Základní list'!$B:$B,MATCH($C68,'Základní list'!$A:$A,0),1)+1)</f>
        <v>1</v>
      </c>
      <c r="G68" s="47" t="str">
        <f>INDEX('1. závod'!$A:$BX,$D68+5,INDEX('Základní list'!$B:$B,MATCH($C68,'Základní list'!$A:$A,0),1)-2)</f>
        <v>Milewski Zbygniew</v>
      </c>
      <c r="H68" s="54" t="str">
        <f>INDEX('1. závod'!$A:$BX,$D68+5,INDEX('Základní list'!$B:$B,MATCH($C68,'Základní list'!$A:$A,0),1)-1)</f>
        <v>MIVARDI CZ Mohelnice</v>
      </c>
      <c r="I68" s="41" t="s">
        <v>60</v>
      </c>
      <c r="J68" s="41">
        <v>4</v>
      </c>
      <c r="K68" s="44">
        <f>INDEX('2. závod'!$A:$BX,$J68+5,INDEX('Základní list'!$B:$B,MATCH($I68,'Základní list'!$A:$A,0),1))</f>
        <v>1340</v>
      </c>
      <c r="L68" s="44">
        <f>INDEX('2. závod'!$A:$BX,$J68+5,INDEX('Základní list'!$B:$B,MATCH($I68,'Základní list'!$A:$A,0),1)+1)</f>
        <v>4</v>
      </c>
      <c r="M68" s="47" t="str">
        <f>INDEX('2. závod'!$A:$BX,$J68+5,INDEX('Základní list'!$B:$B,MATCH($I68,'Základní list'!$A:$A,0),1)-2)</f>
        <v>Vysoký Antonín</v>
      </c>
      <c r="N68" s="55" t="str">
        <f>INDEX('2. závod'!$A:$BX,$J68+5,INDEX('Základní list'!$B:$B,MATCH($I68,'Základní list'!$A:$A,0),1)-1)</f>
        <v>MO ČRS Pha 4 - Nusle</v>
      </c>
    </row>
    <row r="69" spans="2:14" ht="31.5" customHeight="1">
      <c r="B69" s="43">
        <v>44</v>
      </c>
      <c r="C69" s="41" t="s">
        <v>60</v>
      </c>
      <c r="D69" s="41">
        <v>5</v>
      </c>
      <c r="E69" s="44">
        <f>INDEX('1. závod'!$A:$BX,$D69+5,INDEX('Základní list'!$B:$B,MATCH($C69,'Základní list'!$A:$A,0),1))</f>
        <v>4300</v>
      </c>
      <c r="F69" s="44">
        <f>INDEX('1. závod'!$A:$BX,$D69+5,INDEX('Základní list'!$B:$B,MATCH($C69,'Základní list'!$A:$A,0),1)+1)</f>
        <v>4</v>
      </c>
      <c r="G69" s="47" t="str">
        <f>INDEX('1. závod'!$A:$BX,$D69+5,INDEX('Základní list'!$B:$B,MATCH($C69,'Základní list'!$A:$A,0),1)-2)</f>
        <v>Kostka Jan</v>
      </c>
      <c r="H69" s="54" t="str">
        <f>INDEX('1. závod'!$A:$BX,$D69+5,INDEX('Základní list'!$B:$B,MATCH($C69,'Základní list'!$A:$A,0),1)-1)</f>
        <v>MO ČRS J.Hradec </v>
      </c>
      <c r="I69" s="41" t="s">
        <v>60</v>
      </c>
      <c r="J69" s="41">
        <v>5</v>
      </c>
      <c r="K69" s="44">
        <f>INDEX('2. závod'!$A:$BX,$J69+5,INDEX('Základní list'!$B:$B,MATCH($I69,'Základní list'!$A:$A,0),1))</f>
        <v>200</v>
      </c>
      <c r="L69" s="44">
        <f>INDEX('2. závod'!$A:$BX,$J69+5,INDEX('Základní list'!$B:$B,MATCH($I69,'Základní list'!$A:$A,0),1)+1)</f>
        <v>11</v>
      </c>
      <c r="M69" s="47" t="str">
        <f>INDEX('2. závod'!$A:$BX,$J69+5,INDEX('Základní list'!$B:$B,MATCH($I69,'Základní list'!$A:$A,0),1)-2)</f>
        <v>Polovic Ladislav</v>
      </c>
      <c r="N69" s="55" t="str">
        <f>INDEX('2. závod'!$A:$BX,$J69+5,INDEX('Základní list'!$B:$B,MATCH($I69,'Základní list'!$A:$A,0),1)-1)</f>
        <v>AWAS DRENNAN</v>
      </c>
    </row>
    <row r="70" spans="2:14" ht="31.5" customHeight="1">
      <c r="B70" s="43">
        <v>45</v>
      </c>
      <c r="C70" s="41" t="s">
        <v>60</v>
      </c>
      <c r="D70" s="41">
        <v>6</v>
      </c>
      <c r="E70" s="44">
        <f>INDEX('1. závod'!$A:$BX,$D70+5,INDEX('Základní list'!$B:$B,MATCH($C70,'Základní list'!$A:$A,0),1))</f>
        <v>3640</v>
      </c>
      <c r="F70" s="44">
        <f>INDEX('1. závod'!$A:$BX,$D70+5,INDEX('Základní list'!$B:$B,MATCH($C70,'Základní list'!$A:$A,0),1)+1)</f>
        <v>5</v>
      </c>
      <c r="G70" s="47" t="str">
        <f>INDEX('1. závod'!$A:$BX,$D70+5,INDEX('Základní list'!$B:$B,MATCH($C70,'Základní list'!$A:$A,0),1)-2)</f>
        <v>Polívka Zdeněk</v>
      </c>
      <c r="H70" s="54" t="str">
        <f>INDEX('1. závod'!$A:$BX,$D70+5,INDEX('Základní list'!$B:$B,MATCH($C70,'Základní list'!$A:$A,0),1)-1)</f>
        <v>MO ČRS Stod</v>
      </c>
      <c r="I70" s="41" t="s">
        <v>60</v>
      </c>
      <c r="J70" s="41">
        <v>6</v>
      </c>
      <c r="K70" s="44">
        <f>INDEX('2. závod'!$A:$BX,$J70+5,INDEX('Základní list'!$B:$B,MATCH($I70,'Základní list'!$A:$A,0),1))</f>
        <v>1380</v>
      </c>
      <c r="L70" s="44">
        <f>INDEX('2. závod'!$A:$BX,$J70+5,INDEX('Základní list'!$B:$B,MATCH($I70,'Základní list'!$A:$A,0),1)+1)</f>
        <v>3</v>
      </c>
      <c r="M70" s="47" t="str">
        <f>INDEX('2. závod'!$A:$BX,$J70+5,INDEX('Základní list'!$B:$B,MATCH($I70,'Základní list'!$A:$A,0),1)-2)</f>
        <v>Górecki Kacper</v>
      </c>
      <c r="N70" s="55" t="str">
        <f>INDEX('2. závod'!$A:$BX,$J70+5,INDEX('Základní list'!$B:$B,MATCH($I70,'Základní list'!$A:$A,0),1)-1)</f>
        <v>MIVARDI CZ Mohelnice</v>
      </c>
    </row>
    <row r="71" spans="2:14" ht="31.5" customHeight="1">
      <c r="B71" s="43">
        <v>46</v>
      </c>
      <c r="C71" s="41" t="s">
        <v>60</v>
      </c>
      <c r="D71" s="41">
        <v>7</v>
      </c>
      <c r="E71" s="44">
        <f>INDEX('1. závod'!$A:$BX,$D71+5,INDEX('Základní list'!$B:$B,MATCH($C71,'Základní list'!$A:$A,0),1))</f>
        <v>1890</v>
      </c>
      <c r="F71" s="44">
        <f>INDEX('1. závod'!$A:$BX,$D71+5,INDEX('Základní list'!$B:$B,MATCH($C71,'Základní list'!$A:$A,0),1)+1)</f>
        <v>7</v>
      </c>
      <c r="G71" s="47" t="str">
        <f>INDEX('1. závod'!$A:$BX,$D71+5,INDEX('Základní list'!$B:$B,MATCH($C71,'Základní list'!$A:$A,0),1)-2)</f>
        <v>Hanáček František</v>
      </c>
      <c r="H71" s="54" t="str">
        <f>INDEX('1. závod'!$A:$BX,$D71+5,INDEX('Základní list'!$B:$B,MATCH($C71,'Základní list'!$A:$A,0),1)-1)</f>
        <v>RSK Crazy Boys</v>
      </c>
      <c r="I71" s="41" t="s">
        <v>60</v>
      </c>
      <c r="J71" s="41">
        <v>7</v>
      </c>
      <c r="K71" s="44">
        <f>INDEX('2. závod'!$A:$BX,$J71+5,INDEX('Základní list'!$B:$B,MATCH($I71,'Základní list'!$A:$A,0),1))</f>
        <v>2480</v>
      </c>
      <c r="L71" s="44">
        <f>INDEX('2. závod'!$A:$BX,$J71+5,INDEX('Základní list'!$B:$B,MATCH($I71,'Základní list'!$A:$A,0),1)+1)</f>
        <v>1</v>
      </c>
      <c r="M71" s="47" t="str">
        <f>INDEX('2. závod'!$A:$BX,$J71+5,INDEX('Základní list'!$B:$B,MATCH($I71,'Základní list'!$A:$A,0),1)-2)</f>
        <v>Hron Radek</v>
      </c>
      <c r="N71" s="55" t="str">
        <f>INDEX('2. závod'!$A:$BX,$J71+5,INDEX('Základní list'!$B:$B,MATCH($I71,'Základní list'!$A:$A,0),1)-1)</f>
        <v>RSK Crazy Boys</v>
      </c>
    </row>
    <row r="72" spans="2:14" ht="31.5" customHeight="1">
      <c r="B72" s="43">
        <v>47</v>
      </c>
      <c r="C72" s="41" t="s">
        <v>60</v>
      </c>
      <c r="D72" s="41">
        <v>8</v>
      </c>
      <c r="E72" s="44">
        <f>INDEX('1. závod'!$A:$BX,$D72+5,INDEX('Základní list'!$B:$B,MATCH($C72,'Základní list'!$A:$A,0),1))</f>
        <v>900</v>
      </c>
      <c r="F72" s="44">
        <f>INDEX('1. závod'!$A:$BX,$D72+5,INDEX('Základní list'!$B:$B,MATCH($C72,'Základní list'!$A:$A,0),1)+1)</f>
        <v>10</v>
      </c>
      <c r="G72" s="47" t="str">
        <f>INDEX('1. závod'!$A:$BX,$D72+5,INDEX('Základní list'!$B:$B,MATCH($C72,'Základní list'!$A:$A,0),1)-2)</f>
        <v>Škubal Hanuš</v>
      </c>
      <c r="H72" s="54">
        <f>INDEX('1. závod'!$A:$BX,$D72+5,INDEX('Základní list'!$B:$B,MATCH($C72,'Základní list'!$A:$A,0),1)-1)</f>
      </c>
      <c r="I72" s="41" t="s">
        <v>60</v>
      </c>
      <c r="J72" s="41">
        <v>8</v>
      </c>
      <c r="K72" s="44">
        <f>INDEX('2. závod'!$A:$BX,$J72+5,INDEX('Základní list'!$B:$B,MATCH($I72,'Základní list'!$A:$A,0),1))</f>
        <v>360</v>
      </c>
      <c r="L72" s="44">
        <f>INDEX('2. závod'!$A:$BX,$J72+5,INDEX('Základní list'!$B:$B,MATCH($I72,'Základní list'!$A:$A,0),1)+1)</f>
        <v>9</v>
      </c>
      <c r="M72" s="47" t="str">
        <f>INDEX('2. závod'!$A:$BX,$J72+5,INDEX('Základní list'!$B:$B,MATCH($I72,'Základní list'!$A:$A,0),1)-2)</f>
        <v>Hanáček František</v>
      </c>
      <c r="N72" s="55" t="str">
        <f>INDEX('2. závod'!$A:$BX,$J72+5,INDEX('Základní list'!$B:$B,MATCH($I72,'Základní list'!$A:$A,0),1)-1)</f>
        <v>RSK Crazy Boys</v>
      </c>
    </row>
    <row r="73" spans="2:14" ht="31.5" customHeight="1">
      <c r="B73" s="43">
        <v>48</v>
      </c>
      <c r="C73" s="41" t="s">
        <v>60</v>
      </c>
      <c r="D73" s="41">
        <v>9</v>
      </c>
      <c r="E73" s="44">
        <f>INDEX('1. závod'!$A:$BX,$D73+5,INDEX('Základní list'!$B:$B,MATCH($C73,'Základní list'!$A:$A,0),1))</f>
        <v>4570</v>
      </c>
      <c r="F73" s="44">
        <f>INDEX('1. závod'!$A:$BX,$D73+5,INDEX('Základní list'!$B:$B,MATCH($C73,'Základní list'!$A:$A,0),1)+1)</f>
        <v>3</v>
      </c>
      <c r="G73" s="47" t="str">
        <f>INDEX('1. závod'!$A:$BX,$D73+5,INDEX('Základní list'!$B:$B,MATCH($C73,'Základní list'!$A:$A,0),1)-2)</f>
        <v>Bárta Jakub</v>
      </c>
      <c r="H73" s="54" t="str">
        <f>INDEX('1. závod'!$A:$BX,$D73+5,INDEX('Základní list'!$B:$B,MATCH($C73,'Základní list'!$A:$A,0),1)-1)</f>
        <v>MO ČRS Přeštice</v>
      </c>
      <c r="I73" s="41" t="s">
        <v>60</v>
      </c>
      <c r="J73" s="41">
        <v>9</v>
      </c>
      <c r="K73" s="44">
        <f>INDEX('2. závod'!$A:$BX,$J73+5,INDEX('Základní list'!$B:$B,MATCH($I73,'Základní list'!$A:$A,0),1))</f>
        <v>120</v>
      </c>
      <c r="L73" s="44">
        <f>INDEX('2. závod'!$A:$BX,$J73+5,INDEX('Základní list'!$B:$B,MATCH($I73,'Základní list'!$A:$A,0),1)+1)</f>
        <v>12</v>
      </c>
      <c r="M73" s="47" t="str">
        <f>INDEX('2. závod'!$A:$BX,$J73+5,INDEX('Základní list'!$B:$B,MATCH($I73,'Základní list'!$A:$A,0),1)-2)</f>
        <v>Omamik Ján</v>
      </c>
      <c r="N73" s="55" t="str">
        <f>INDEX('2. závod'!$A:$BX,$J73+5,INDEX('Základní list'!$B:$B,MATCH($I73,'Základní list'!$A:$A,0),1)-1)</f>
        <v>MO ČRS Plzeň</v>
      </c>
    </row>
    <row r="74" spans="2:14" ht="31.5" customHeight="1">
      <c r="B74" s="43">
        <v>49</v>
      </c>
      <c r="C74" s="41" t="s">
        <v>60</v>
      </c>
      <c r="D74" s="41">
        <v>10</v>
      </c>
      <c r="E74" s="44">
        <f>INDEX('1. závod'!$A:$BX,$D74+5,INDEX('Základní list'!$B:$B,MATCH($C74,'Základní list'!$A:$A,0),1))</f>
        <v>1460</v>
      </c>
      <c r="F74" s="44">
        <f>INDEX('1. závod'!$A:$BX,$D74+5,INDEX('Základní list'!$B:$B,MATCH($C74,'Základní list'!$A:$A,0),1)+1)</f>
        <v>9</v>
      </c>
      <c r="G74" s="47" t="str">
        <f>INDEX('1. závod'!$A:$BX,$D74+5,INDEX('Základní list'!$B:$B,MATCH($C74,'Základní list'!$A:$A,0),1)-2)</f>
        <v>Pekař Jaroslav</v>
      </c>
      <c r="H74" s="54" t="str">
        <f>INDEX('1. závod'!$A:$BX,$D74+5,INDEX('Základní list'!$B:$B,MATCH($C74,'Základní list'!$A:$A,0),1)-1)</f>
        <v>MO ČRS J.Hradec</v>
      </c>
      <c r="I74" s="41" t="s">
        <v>60</v>
      </c>
      <c r="J74" s="41">
        <v>10</v>
      </c>
      <c r="K74" s="44">
        <f>INDEX('2. závod'!$A:$BX,$J74+5,INDEX('Základní list'!$B:$B,MATCH($I74,'Základní list'!$A:$A,0),1))</f>
        <v>1100</v>
      </c>
      <c r="L74" s="44">
        <f>INDEX('2. závod'!$A:$BX,$J74+5,INDEX('Základní list'!$B:$B,MATCH($I74,'Základní list'!$A:$A,0),1)+1)</f>
        <v>5</v>
      </c>
      <c r="M74" s="47" t="str">
        <f>INDEX('2. závod'!$A:$BX,$J74+5,INDEX('Základní list'!$B:$B,MATCH($I74,'Základní list'!$A:$A,0),1)-2)</f>
        <v>Kaniščev Roman</v>
      </c>
      <c r="N74" s="55" t="str">
        <f>INDEX('2. závod'!$A:$BX,$J74+5,INDEX('Základní list'!$B:$B,MATCH($I74,'Základní list'!$A:$A,0),1)-1)</f>
        <v>MO ČRS Loštice</v>
      </c>
    </row>
    <row r="75" spans="2:14" ht="31.5" customHeight="1">
      <c r="B75" s="43">
        <v>50</v>
      </c>
      <c r="C75" s="41" t="s">
        <v>60</v>
      </c>
      <c r="D75" s="41">
        <v>11</v>
      </c>
      <c r="E75" s="44">
        <f>INDEX('1. závod'!$A:$BX,$D75+5,INDEX('Základní list'!$B:$B,MATCH($C75,'Základní list'!$A:$A,0),1))</f>
        <v>7160</v>
      </c>
      <c r="F75" s="44">
        <f>INDEX('1. závod'!$A:$BX,$D75+5,INDEX('Základní list'!$B:$B,MATCH($C75,'Základní list'!$A:$A,0),1)+1)</f>
        <v>2</v>
      </c>
      <c r="G75" s="47" t="str">
        <f>INDEX('1. závod'!$A:$BX,$D75+5,INDEX('Základní list'!$B:$B,MATCH($C75,'Základní list'!$A:$A,0),1)-2)</f>
        <v>Žigo Ladislav Ing.</v>
      </c>
      <c r="H75" s="54" t="str">
        <f>INDEX('1. závod'!$A:$BX,$D75+5,INDEX('Základní list'!$B:$B,MATCH($C75,'Základní list'!$A:$A,0),1)-1)</f>
        <v>MILO Loštice</v>
      </c>
      <c r="I75" s="41" t="s">
        <v>60</v>
      </c>
      <c r="J75" s="41">
        <v>11</v>
      </c>
      <c r="K75" s="44">
        <f>INDEX('2. závod'!$A:$BX,$J75+5,INDEX('Základní list'!$B:$B,MATCH($I75,'Základní list'!$A:$A,0),1))</f>
        <v>420</v>
      </c>
      <c r="L75" s="44">
        <f>INDEX('2. závod'!$A:$BX,$J75+5,INDEX('Základní list'!$B:$B,MATCH($I75,'Základní list'!$A:$A,0),1)+1)</f>
        <v>8</v>
      </c>
      <c r="M75" s="47" t="str">
        <f>INDEX('2. závod'!$A:$BX,$J75+5,INDEX('Základní list'!$B:$B,MATCH($I75,'Základní list'!$A:$A,0),1)-2)</f>
        <v>Flanderka Aleš</v>
      </c>
      <c r="N75" s="55" t="str">
        <f>INDEX('2. závod'!$A:$BX,$J75+5,INDEX('Základní list'!$B:$B,MATCH($I75,'Základní list'!$A:$A,0),1)-1)</f>
        <v>MO Kolín Colmic</v>
      </c>
    </row>
    <row r="76" spans="2:14" ht="31.5" customHeight="1">
      <c r="B76" s="43">
        <v>51</v>
      </c>
      <c r="C76" s="41" t="s">
        <v>60</v>
      </c>
      <c r="D76" s="41">
        <v>12</v>
      </c>
      <c r="E76" s="44">
        <f>INDEX('1. závod'!$A:$BX,$D76+5,INDEX('Základní list'!$B:$B,MATCH($C76,'Základní list'!$A:$A,0),1))</f>
        <v>770</v>
      </c>
      <c r="F76" s="44">
        <f>INDEX('1. závod'!$A:$BX,$D76+5,INDEX('Základní list'!$B:$B,MATCH($C76,'Základní list'!$A:$A,0),1)+1)</f>
        <v>12</v>
      </c>
      <c r="G76" s="47" t="str">
        <f>INDEX('1. závod'!$A:$BX,$D76+5,INDEX('Základní list'!$B:$B,MATCH($C76,'Základní list'!$A:$A,0),1)-2)</f>
        <v>Vysoký Antonín</v>
      </c>
      <c r="H76" s="54" t="str">
        <f>INDEX('1. závod'!$A:$BX,$D76+5,INDEX('Základní list'!$B:$B,MATCH($C76,'Základní list'!$A:$A,0),1)-1)</f>
        <v>MO ČRS Pha 4 - Nusle</v>
      </c>
      <c r="I76" s="41" t="s">
        <v>60</v>
      </c>
      <c r="J76" s="41">
        <v>12</v>
      </c>
      <c r="K76" s="44">
        <f>INDEX('2. závod'!$A:$BX,$J76+5,INDEX('Základní list'!$B:$B,MATCH($I76,'Základní list'!$A:$A,0),1))</f>
        <v>320</v>
      </c>
      <c r="L76" s="44">
        <f>INDEX('2. závod'!$A:$BX,$J76+5,INDEX('Základní list'!$B:$B,MATCH($I76,'Základní list'!$A:$A,0),1)+1)</f>
        <v>10</v>
      </c>
      <c r="M76" s="47" t="str">
        <f>INDEX('2. závod'!$A:$BX,$J76+5,INDEX('Základní list'!$B:$B,MATCH($I76,'Základní list'!$A:$A,0),1)-2)</f>
        <v>Lamač František</v>
      </c>
      <c r="N76" s="55" t="str">
        <f>INDEX('2. závod'!$A:$BX,$J76+5,INDEX('Základní list'!$B:$B,MATCH($I76,'Základní list'!$A:$A,0),1)-1)</f>
        <v>Trabucco team ČR</v>
      </c>
    </row>
    <row r="77" spans="2:14" ht="31.5" customHeight="1">
      <c r="B77" s="43">
        <v>52</v>
      </c>
      <c r="C77" s="41" t="s">
        <v>60</v>
      </c>
      <c r="D77" s="41">
        <v>13</v>
      </c>
      <c r="E77" s="44">
        <f>INDEX('1. závod'!$A:$BX,$D77+5,INDEX('Základní list'!$B:$B,MATCH($C77,'Základní list'!$A:$A,0),1))</f>
        <v>0</v>
      </c>
      <c r="F77" s="44">
        <f>INDEX('1. závod'!$A:$BX,$D77+5,INDEX('Základní list'!$B:$B,MATCH($C77,'Základní list'!$A:$A,0),1)+1)</f>
      </c>
      <c r="G77" s="47">
        <f>INDEX('1. závod'!$A:$BX,$D77+5,INDEX('Základní list'!$B:$B,MATCH($C77,'Základní list'!$A:$A,0),1)-2)</f>
      </c>
      <c r="H77" s="54">
        <f>INDEX('1. závod'!$A:$BX,$D77+5,INDEX('Základní list'!$B:$B,MATCH($C77,'Základní list'!$A:$A,0),1)-1)</f>
      </c>
      <c r="I77" s="41" t="s">
        <v>60</v>
      </c>
      <c r="J77" s="41">
        <v>13</v>
      </c>
      <c r="K77" s="44">
        <f>INDEX('2. závod'!$A:$BX,$J77+5,INDEX('Základní list'!$B:$B,MATCH($I77,'Základní list'!$A:$A,0),1))</f>
        <v>0</v>
      </c>
      <c r="L77" s="44">
        <f>INDEX('2. závod'!$A:$BX,$J77+5,INDEX('Základní list'!$B:$B,MATCH($I77,'Základní list'!$A:$A,0),1)+1)</f>
      </c>
      <c r="M77" s="47">
        <f>INDEX('2. závod'!$A:$BX,$J77+5,INDEX('Základní list'!$B:$B,MATCH($I77,'Základní list'!$A:$A,0),1)-2)</f>
      </c>
      <c r="N77" s="55">
        <f>INDEX('2. závod'!$A:$BX,$J77+5,INDEX('Základní list'!$B:$B,MATCH($I77,'Základní list'!$A:$A,0),1)-1)</f>
      </c>
    </row>
    <row r="78" spans="2:14" ht="31.5" customHeight="1">
      <c r="B78" s="43">
        <v>49</v>
      </c>
      <c r="C78" s="41" t="s">
        <v>60</v>
      </c>
      <c r="D78" s="41">
        <v>14</v>
      </c>
      <c r="E78" s="44">
        <f>INDEX('1. závod'!$A:$BX,$D78+5,INDEX('Základní list'!$B:$B,MATCH($C78,'Základní list'!$A:$A,0),1))</f>
        <v>0</v>
      </c>
      <c r="F78" s="44">
        <f>INDEX('1. závod'!$A:$BX,$D78+5,INDEX('Základní list'!$B:$B,MATCH($C78,'Základní list'!$A:$A,0),1)+1)</f>
      </c>
      <c r="G78" s="47">
        <f>INDEX('1. závod'!$A:$BX,$D78+5,INDEX('Základní list'!$B:$B,MATCH($C78,'Základní list'!$A:$A,0),1)-2)</f>
      </c>
      <c r="H78" s="54">
        <f>INDEX('1. závod'!$A:$BX,$D78+5,INDEX('Základní list'!$B:$B,MATCH($C78,'Základní list'!$A:$A,0),1)-1)</f>
      </c>
      <c r="I78" s="41" t="s">
        <v>60</v>
      </c>
      <c r="J78" s="41">
        <v>14</v>
      </c>
      <c r="K78" s="44">
        <f>INDEX('2. závod'!$A:$BX,$J78+5,INDEX('Základní list'!$B:$B,MATCH($I78,'Základní list'!$A:$A,0),1))</f>
        <v>0</v>
      </c>
      <c r="L78" s="44">
        <f>INDEX('2. závod'!$A:$BX,$J78+5,INDEX('Základní list'!$B:$B,MATCH($I78,'Základní list'!$A:$A,0),1)+1)</f>
      </c>
      <c r="M78" s="47">
        <f>INDEX('2. závod'!$A:$BX,$J78+5,INDEX('Základní list'!$B:$B,MATCH($I78,'Základní list'!$A:$A,0),1)-2)</f>
      </c>
      <c r="N78" s="55">
        <f>INDEX('2. závod'!$A:$BX,$J78+5,INDEX('Základní list'!$B:$B,MATCH($I78,'Základní list'!$A:$A,0),1)-1)</f>
      </c>
    </row>
    <row r="79" spans="2:14" ht="31.5" customHeight="1">
      <c r="B79" s="43">
        <v>50</v>
      </c>
      <c r="C79" s="41" t="s">
        <v>60</v>
      </c>
      <c r="D79" s="41">
        <v>15</v>
      </c>
      <c r="E79" s="44">
        <f>INDEX('1. závod'!$A:$BX,$D79+5,INDEX('Základní list'!$B:$B,MATCH($C79,'Základní list'!$A:$A,0),1))</f>
        <v>0</v>
      </c>
      <c r="F79" s="44">
        <f>INDEX('1. závod'!$A:$BX,$D79+5,INDEX('Základní list'!$B:$B,MATCH($C79,'Základní list'!$A:$A,0),1)+1)</f>
      </c>
      <c r="G79" s="47">
        <f>INDEX('1. závod'!$A:$BX,$D79+5,INDEX('Základní list'!$B:$B,MATCH($C79,'Základní list'!$A:$A,0),1)-2)</f>
      </c>
      <c r="H79" s="54">
        <f>INDEX('1. závod'!$A:$BX,$D79+5,INDEX('Základní list'!$B:$B,MATCH($C79,'Základní list'!$A:$A,0),1)-1)</f>
      </c>
      <c r="I79" s="41" t="s">
        <v>60</v>
      </c>
      <c r="J79" s="41">
        <v>15</v>
      </c>
      <c r="K79" s="44">
        <f>INDEX('2. závod'!$A:$BX,$J79+5,INDEX('Základní list'!$B:$B,MATCH($I79,'Základní list'!$A:$A,0),1))</f>
        <v>0</v>
      </c>
      <c r="L79" s="44">
        <f>INDEX('2. závod'!$A:$BX,$J79+5,INDEX('Základní list'!$B:$B,MATCH($I79,'Základní list'!$A:$A,0),1)+1)</f>
      </c>
      <c r="M79" s="47">
        <f>INDEX('2. závod'!$A:$BX,$J79+5,INDEX('Základní list'!$B:$B,MATCH($I79,'Základní list'!$A:$A,0),1)-2)</f>
      </c>
      <c r="N79" s="55">
        <f>INDEX('2. závod'!$A:$BX,$J79+5,INDEX('Základní list'!$B:$B,MATCH($I79,'Základní list'!$A:$A,0),1)-1)</f>
      </c>
    </row>
    <row r="80" spans="2:14" ht="31.5" customHeight="1">
      <c r="B80" s="43">
        <v>51</v>
      </c>
      <c r="C80" s="41" t="s">
        <v>60</v>
      </c>
      <c r="D80" s="41">
        <v>16</v>
      </c>
      <c r="E80" s="44">
        <f>INDEX('1. závod'!$A:$BX,$D80+5,INDEX('Základní list'!$B:$B,MATCH($C80,'Základní list'!$A:$A,0),1))</f>
        <v>0</v>
      </c>
      <c r="F80" s="44">
        <f>INDEX('1. závod'!$A:$BX,$D80+5,INDEX('Základní list'!$B:$B,MATCH($C80,'Základní list'!$A:$A,0),1)+1)</f>
      </c>
      <c r="G80" s="47">
        <f>INDEX('1. závod'!$A:$BX,$D80+5,INDEX('Základní list'!$B:$B,MATCH($C80,'Základní list'!$A:$A,0),1)-2)</f>
      </c>
      <c r="H80" s="54">
        <f>INDEX('1. závod'!$A:$BX,$D80+5,INDEX('Základní list'!$B:$B,MATCH($C80,'Základní list'!$A:$A,0),1)-1)</f>
      </c>
      <c r="I80" s="41" t="s">
        <v>60</v>
      </c>
      <c r="J80" s="41">
        <v>16</v>
      </c>
      <c r="K80" s="44">
        <f>INDEX('2. závod'!$A:$BX,$J80+5,INDEX('Základní list'!$B:$B,MATCH($I80,'Základní list'!$A:$A,0),1))</f>
        <v>0</v>
      </c>
      <c r="L80" s="44">
        <f>INDEX('2. závod'!$A:$BX,$J80+5,INDEX('Základní list'!$B:$B,MATCH($I80,'Základní list'!$A:$A,0),1)+1)</f>
      </c>
      <c r="M80" s="47">
        <f>INDEX('2. závod'!$A:$BX,$J80+5,INDEX('Základní list'!$B:$B,MATCH($I80,'Základní list'!$A:$A,0),1)-2)</f>
      </c>
      <c r="N80" s="55">
        <f>INDEX('2. závod'!$A:$BX,$J80+5,INDEX('Základní list'!$B:$B,MATCH($I80,'Základní list'!$A:$A,0),1)-1)</f>
      </c>
    </row>
    <row r="81" spans="2:14" ht="31.5" customHeight="1">
      <c r="B81" s="43">
        <v>52</v>
      </c>
      <c r="C81" s="41" t="s">
        <v>60</v>
      </c>
      <c r="D81" s="41">
        <v>17</v>
      </c>
      <c r="E81" s="44">
        <f>INDEX('1. závod'!$A:$BX,$D81+5,INDEX('Základní list'!$B:$B,MATCH($C81,'Základní list'!$A:$A,0),1))</f>
        <v>0</v>
      </c>
      <c r="F81" s="44">
        <f>INDEX('1. závod'!$A:$BX,$D81+5,INDEX('Základní list'!$B:$B,MATCH($C81,'Základní list'!$A:$A,0),1)+1)</f>
      </c>
      <c r="G81" s="47">
        <f>INDEX('1. závod'!$A:$BX,$D81+5,INDEX('Základní list'!$B:$B,MATCH($C81,'Základní list'!$A:$A,0),1)-2)</f>
      </c>
      <c r="H81" s="54">
        <f>INDEX('1. závod'!$A:$BX,$D81+5,INDEX('Základní list'!$B:$B,MATCH($C81,'Základní list'!$A:$A,0),1)-1)</f>
      </c>
      <c r="I81" s="41" t="s">
        <v>60</v>
      </c>
      <c r="J81" s="41">
        <v>17</v>
      </c>
      <c r="K81" s="44">
        <f>INDEX('2. závod'!$A:$BX,$J81+5,INDEX('Základní list'!$B:$B,MATCH($I81,'Základní list'!$A:$A,0),1))</f>
        <v>0</v>
      </c>
      <c r="L81" s="44">
        <f>INDEX('2. závod'!$A:$BX,$J81+5,INDEX('Základní list'!$B:$B,MATCH($I81,'Základní list'!$A:$A,0),1)+1)</f>
      </c>
      <c r="M81" s="47">
        <f>INDEX('2. závod'!$A:$BX,$J81+5,INDEX('Základní list'!$B:$B,MATCH($I81,'Základní list'!$A:$A,0),1)-2)</f>
      </c>
      <c r="N81" s="55">
        <f>INDEX('2. závod'!$A:$BX,$J81+5,INDEX('Základní list'!$B:$B,MATCH($I81,'Základní list'!$A:$A,0),1)-1)</f>
      </c>
    </row>
    <row r="82" spans="2:14" ht="31.5" customHeight="1">
      <c r="B82" s="43">
        <v>50</v>
      </c>
      <c r="C82" s="41" t="s">
        <v>60</v>
      </c>
      <c r="D82" s="41">
        <v>18</v>
      </c>
      <c r="E82" s="44">
        <f>INDEX('1. závod'!$A:$BX,$D82+5,INDEX('Základní list'!$B:$B,MATCH($C82,'Základní list'!$A:$A,0),1))</f>
        <v>0</v>
      </c>
      <c r="F82" s="44">
        <f>INDEX('1. závod'!$A:$BX,$D82+5,INDEX('Základní list'!$B:$B,MATCH($C82,'Základní list'!$A:$A,0),1)+1)</f>
      </c>
      <c r="G82" s="47">
        <f>INDEX('1. závod'!$A:$BX,$D82+5,INDEX('Základní list'!$B:$B,MATCH($C82,'Základní list'!$A:$A,0),1)-2)</f>
      </c>
      <c r="H82" s="54">
        <f>INDEX('1. závod'!$A:$BX,$D82+5,INDEX('Základní list'!$B:$B,MATCH($C82,'Základní list'!$A:$A,0),1)-1)</f>
      </c>
      <c r="I82" s="41" t="s">
        <v>60</v>
      </c>
      <c r="J82" s="41">
        <v>18</v>
      </c>
      <c r="K82" s="44">
        <f>INDEX('2. závod'!$A:$BX,$J82+5,INDEX('Základní list'!$B:$B,MATCH($I82,'Základní list'!$A:$A,0),1))</f>
        <v>0</v>
      </c>
      <c r="L82" s="44">
        <f>INDEX('2. závod'!$A:$BX,$J82+5,INDEX('Základní list'!$B:$B,MATCH($I82,'Základní list'!$A:$A,0),1)+1)</f>
      </c>
      <c r="M82" s="47">
        <f>INDEX('2. závod'!$A:$BX,$J82+5,INDEX('Základní list'!$B:$B,MATCH($I82,'Základní list'!$A:$A,0),1)-2)</f>
      </c>
      <c r="N82" s="55">
        <f>INDEX('2. závod'!$A:$BX,$J82+5,INDEX('Základní list'!$B:$B,MATCH($I82,'Základní list'!$A:$A,0),1)-1)</f>
      </c>
    </row>
    <row r="83" spans="2:14" ht="31.5" customHeight="1">
      <c r="B83" s="43">
        <v>51</v>
      </c>
      <c r="C83" s="41" t="s">
        <v>60</v>
      </c>
      <c r="D83" s="41">
        <v>19</v>
      </c>
      <c r="E83" s="44">
        <f>INDEX('1. závod'!$A:$BX,$D83+5,INDEX('Základní list'!$B:$B,MATCH($C83,'Základní list'!$A:$A,0),1))</f>
        <v>0</v>
      </c>
      <c r="F83" s="44">
        <f>INDEX('1. závod'!$A:$BX,$D83+5,INDEX('Základní list'!$B:$B,MATCH($C83,'Základní list'!$A:$A,0),1)+1)</f>
      </c>
      <c r="G83" s="47">
        <f>INDEX('1. závod'!$A:$BX,$D83+5,INDEX('Základní list'!$B:$B,MATCH($C83,'Základní list'!$A:$A,0),1)-2)</f>
      </c>
      <c r="H83" s="54">
        <f>INDEX('1. závod'!$A:$BX,$D83+5,INDEX('Základní list'!$B:$B,MATCH($C83,'Základní list'!$A:$A,0),1)-1)</f>
      </c>
      <c r="I83" s="41" t="s">
        <v>60</v>
      </c>
      <c r="J83" s="41">
        <v>19</v>
      </c>
      <c r="K83" s="44">
        <f>INDEX('2. závod'!$A:$BX,$J83+5,INDEX('Základní list'!$B:$B,MATCH($I83,'Základní list'!$A:$A,0),1))</f>
        <v>0</v>
      </c>
      <c r="L83" s="44">
        <f>INDEX('2. závod'!$A:$BX,$J83+5,INDEX('Základní list'!$B:$B,MATCH($I83,'Základní list'!$A:$A,0),1)+1)</f>
      </c>
      <c r="M83" s="47">
        <f>INDEX('2. závod'!$A:$BX,$J83+5,INDEX('Základní list'!$B:$B,MATCH($I83,'Základní list'!$A:$A,0),1)-2)</f>
      </c>
      <c r="N83" s="55">
        <f>INDEX('2. závod'!$A:$BX,$J83+5,INDEX('Základní list'!$B:$B,MATCH($I83,'Základní list'!$A:$A,0),1)-1)</f>
      </c>
    </row>
    <row r="84" spans="2:14" ht="31.5" customHeight="1">
      <c r="B84" s="43">
        <v>52</v>
      </c>
      <c r="C84" s="41" t="s">
        <v>60</v>
      </c>
      <c r="D84" s="41">
        <v>20</v>
      </c>
      <c r="E84" s="44">
        <f>INDEX('1. závod'!$A:$BX,$D84+5,INDEX('Základní list'!$B:$B,MATCH($C84,'Základní list'!$A:$A,0),1))</f>
        <v>0</v>
      </c>
      <c r="F84" s="44">
        <f>INDEX('1. závod'!$A:$BX,$D84+5,INDEX('Základní list'!$B:$B,MATCH($C84,'Základní list'!$A:$A,0),1)+1)</f>
      </c>
      <c r="G84" s="47">
        <f>INDEX('1. závod'!$A:$BX,$D84+5,INDEX('Základní list'!$B:$B,MATCH($C84,'Základní list'!$A:$A,0),1)-2)</f>
      </c>
      <c r="H84" s="54">
        <f>INDEX('1. závod'!$A:$BX,$D84+5,INDEX('Základní list'!$B:$B,MATCH($C84,'Základní list'!$A:$A,0),1)-1)</f>
      </c>
      <c r="I84" s="41" t="s">
        <v>60</v>
      </c>
      <c r="J84" s="41">
        <v>20</v>
      </c>
      <c r="K84" s="44">
        <f>INDEX('2. závod'!$A:$BX,$J84+5,INDEX('Základní list'!$B:$B,MATCH($I84,'Základní list'!$A:$A,0),1))</f>
        <v>0</v>
      </c>
      <c r="L84" s="44">
        <f>INDEX('2. závod'!$A:$BX,$J84+5,INDEX('Základní list'!$B:$B,MATCH($I84,'Základní list'!$A:$A,0),1)+1)</f>
      </c>
      <c r="M84" s="47">
        <f>INDEX('2. závod'!$A:$BX,$J84+5,INDEX('Základní list'!$B:$B,MATCH($I84,'Základní list'!$A:$A,0),1)-2)</f>
      </c>
      <c r="N84" s="55">
        <f>INDEX('2. závod'!$A:$BX,$J84+5,INDEX('Základní list'!$B:$B,MATCH($I84,'Základní list'!$A:$A,0),1)-1)</f>
      </c>
    </row>
    <row r="85" spans="2:14" ht="31.5" customHeight="1">
      <c r="B85" s="43">
        <v>53</v>
      </c>
      <c r="C85" s="41" t="s">
        <v>92</v>
      </c>
      <c r="D85" s="41">
        <v>1</v>
      </c>
      <c r="E85" s="44">
        <f>INDEX('1. závod'!$A:$BX,$D85+5,INDEX('Základní list'!$B:$B,MATCH($C85,'Základní list'!$A:$A,0),1))</f>
        <v>1750</v>
      </c>
      <c r="F85" s="44">
        <f>INDEX('1. závod'!$A:$BX,$D85+5,INDEX('Základní list'!$B:$B,MATCH($C85,'Základní list'!$A:$A,0),1)+1)</f>
        <v>8</v>
      </c>
      <c r="G85" s="47" t="str">
        <f>INDEX('1. závod'!$A:$BX,$D85+5,INDEX('Základní list'!$B:$B,MATCH($C85,'Základní list'!$A:$A,0),1)-2)</f>
        <v>Kovařík Jaroslav</v>
      </c>
      <c r="H85" s="54" t="str">
        <f>INDEX('1. závod'!$A:$BX,$D85+5,INDEX('Základní list'!$B:$B,MATCH($C85,'Základní list'!$A:$A,0),1)-1)</f>
        <v>MO ČRS J.Hradec</v>
      </c>
      <c r="I85" s="41" t="s">
        <v>92</v>
      </c>
      <c r="J85" s="41">
        <v>1</v>
      </c>
      <c r="K85" s="44">
        <f>INDEX('2. závod'!$A:$BX,$J85+5,INDEX('Základní list'!$B:$B,MATCH($I85,'Základní list'!$A:$A,0),1))</f>
        <v>1420</v>
      </c>
      <c r="L85" s="44">
        <f>INDEX('2. závod'!$A:$BX,$J85+5,INDEX('Základní list'!$B:$B,MATCH($I85,'Základní list'!$A:$A,0),1)+1)</f>
        <v>4</v>
      </c>
      <c r="M85" s="47" t="str">
        <f>INDEX('2. závod'!$A:$BX,$J85+5,INDEX('Základní list'!$B:$B,MATCH($I85,'Základní list'!$A:$A,0),1)-2)</f>
        <v>Melcher Miroslav</v>
      </c>
      <c r="N85" s="55" t="str">
        <f>INDEX('2. závod'!$A:$BX,$J85+5,INDEX('Základní list'!$B:$B,MATCH($I85,'Základní list'!$A:$A,0),1)-1)</f>
        <v>MIVARDI CZ Mohelnice</v>
      </c>
    </row>
    <row r="86" spans="2:14" ht="31.5" customHeight="1">
      <c r="B86" s="43">
        <v>54</v>
      </c>
      <c r="C86" s="41" t="s">
        <v>92</v>
      </c>
      <c r="D86" s="41">
        <v>2</v>
      </c>
      <c r="E86" s="44">
        <f>INDEX('1. závod'!$A:$BX,$D86+5,INDEX('Základní list'!$B:$B,MATCH($C86,'Základní list'!$A:$A,0),1))</f>
        <v>4930</v>
      </c>
      <c r="F86" s="44">
        <f>INDEX('1. závod'!$A:$BX,$D86+5,INDEX('Základní list'!$B:$B,MATCH($C86,'Základní list'!$A:$A,0),1)+1)</f>
        <v>4</v>
      </c>
      <c r="G86" s="47" t="str">
        <f>INDEX('1. závod'!$A:$BX,$D86+5,INDEX('Základní list'!$B:$B,MATCH($C86,'Základní list'!$A:$A,0),1)-2)</f>
        <v>Vavřín Václav</v>
      </c>
      <c r="H86" s="54" t="str">
        <f>INDEX('1. závod'!$A:$BX,$D86+5,INDEX('Základní list'!$B:$B,MATCH($C86,'Základní list'!$A:$A,0),1)-1)</f>
        <v>RSK Pardubice Colmic</v>
      </c>
      <c r="I86" s="41" t="s">
        <v>92</v>
      </c>
      <c r="J86" s="41">
        <v>2</v>
      </c>
      <c r="K86" s="44">
        <f>INDEX('2. závod'!$A:$BX,$J86+5,INDEX('Základní list'!$B:$B,MATCH($I86,'Základní list'!$A:$A,0),1))</f>
        <v>800</v>
      </c>
      <c r="L86" s="44">
        <f>INDEX('2. závod'!$A:$BX,$J86+5,INDEX('Základní list'!$B:$B,MATCH($I86,'Základní list'!$A:$A,0),1)+1)</f>
        <v>6</v>
      </c>
      <c r="M86" s="47" t="str">
        <f>INDEX('2. závod'!$A:$BX,$J86+5,INDEX('Základní list'!$B:$B,MATCH($I86,'Základní list'!$A:$A,0),1)-2)</f>
        <v>Klásek Petr</v>
      </c>
      <c r="N86" s="55" t="str">
        <f>INDEX('2. závod'!$A:$BX,$J86+5,INDEX('Základní list'!$B:$B,MATCH($I86,'Základní list'!$A:$A,0),1)-1)</f>
        <v>RSK Crazy Boys</v>
      </c>
    </row>
    <row r="87" spans="2:14" ht="31.5" customHeight="1">
      <c r="B87" s="43">
        <v>55</v>
      </c>
      <c r="C87" s="41" t="s">
        <v>92</v>
      </c>
      <c r="D87" s="41">
        <v>3</v>
      </c>
      <c r="E87" s="44">
        <f>INDEX('1. závod'!$A:$BX,$D87+5,INDEX('Základní list'!$B:$B,MATCH($C87,'Základní list'!$A:$A,0),1))</f>
        <v>2230</v>
      </c>
      <c r="F87" s="44">
        <f>INDEX('1. závod'!$A:$BX,$D87+5,INDEX('Základní list'!$B:$B,MATCH($C87,'Základní list'!$A:$A,0),1)+1)</f>
        <v>7</v>
      </c>
      <c r="G87" s="47" t="str">
        <f>INDEX('1. závod'!$A:$BX,$D87+5,INDEX('Základní list'!$B:$B,MATCH($C87,'Základní list'!$A:$A,0),1)-2)</f>
        <v>Linhart Jan</v>
      </c>
      <c r="H87" s="54" t="str">
        <f>INDEX('1. závod'!$A:$BX,$D87+5,INDEX('Základní list'!$B:$B,MATCH($C87,'Základní list'!$A:$A,0),1)-1)</f>
        <v>MO ČRS Loštice</v>
      </c>
      <c r="I87" s="41" t="s">
        <v>92</v>
      </c>
      <c r="J87" s="41">
        <v>3</v>
      </c>
      <c r="K87" s="44">
        <f>INDEX('2. závod'!$A:$BX,$J87+5,INDEX('Základní list'!$B:$B,MATCH($I87,'Základní list'!$A:$A,0),1))</f>
        <v>300</v>
      </c>
      <c r="L87" s="44">
        <f>INDEX('2. závod'!$A:$BX,$J87+5,INDEX('Základní list'!$B:$B,MATCH($I87,'Základní list'!$A:$A,0),1)+1)</f>
        <v>10</v>
      </c>
      <c r="M87" s="47" t="str">
        <f>INDEX('2. závod'!$A:$BX,$J87+5,INDEX('Základní list'!$B:$B,MATCH($I87,'Základní list'!$A:$A,0),1)-2)</f>
        <v>Škubal Hanuš</v>
      </c>
      <c r="N87" s="55">
        <f>INDEX('2. závod'!$A:$BX,$J87+5,INDEX('Základní list'!$B:$B,MATCH($I87,'Základní list'!$A:$A,0),1)-1)</f>
      </c>
    </row>
    <row r="88" spans="2:14" ht="31.5" customHeight="1">
      <c r="B88" s="43">
        <v>56</v>
      </c>
      <c r="C88" s="41" t="s">
        <v>92</v>
      </c>
      <c r="D88" s="41">
        <v>4</v>
      </c>
      <c r="E88" s="44">
        <f>INDEX('1. závod'!$A:$BX,$D88+5,INDEX('Základní list'!$B:$B,MATCH($C88,'Základní list'!$A:$A,0),1))</f>
        <v>1260</v>
      </c>
      <c r="F88" s="44">
        <f>INDEX('1. závod'!$A:$BX,$D88+5,INDEX('Základní list'!$B:$B,MATCH($C88,'Základní list'!$A:$A,0),1)+1)</f>
        <v>12</v>
      </c>
      <c r="G88" s="47" t="str">
        <f>INDEX('1. závod'!$A:$BX,$D88+5,INDEX('Základní list'!$B:$B,MATCH($C88,'Základní list'!$A:$A,0),1)-2)</f>
        <v>Havel Jiří</v>
      </c>
      <c r="H88" s="54" t="str">
        <f>INDEX('1. závod'!$A:$BX,$D88+5,INDEX('Základní list'!$B:$B,MATCH($C88,'Základní list'!$A:$A,0),1)-1)</f>
        <v>MO ČRS Plzeň 1</v>
      </c>
      <c r="I88" s="41" t="s">
        <v>92</v>
      </c>
      <c r="J88" s="41">
        <v>4</v>
      </c>
      <c r="K88" s="44">
        <f>INDEX('2. závod'!$A:$BX,$J88+5,INDEX('Základní list'!$B:$B,MATCH($I88,'Základní list'!$A:$A,0),1))</f>
        <v>620</v>
      </c>
      <c r="L88" s="44">
        <f>INDEX('2. závod'!$A:$BX,$J88+5,INDEX('Základní list'!$B:$B,MATCH($I88,'Základní list'!$A:$A,0),1)+1)</f>
        <v>7</v>
      </c>
      <c r="M88" s="47" t="str">
        <f>INDEX('2. závod'!$A:$BX,$J88+5,INDEX('Základní list'!$B:$B,MATCH($I88,'Základní list'!$A:$A,0),1)-2)</f>
        <v>Bárta Martin</v>
      </c>
      <c r="N88" s="55" t="str">
        <f>INDEX('2. závod'!$A:$BX,$J88+5,INDEX('Základní list'!$B:$B,MATCH($I88,'Základní list'!$A:$A,0),1)-1)</f>
        <v>MO ČRS Přeštice</v>
      </c>
    </row>
    <row r="89" spans="2:14" ht="31.5" customHeight="1">
      <c r="B89" s="43">
        <v>57</v>
      </c>
      <c r="C89" s="41" t="s">
        <v>92</v>
      </c>
      <c r="D89" s="41">
        <v>5</v>
      </c>
      <c r="E89" s="44">
        <f>INDEX('1. závod'!$A:$BX,$D89+5,INDEX('Základní list'!$B:$B,MATCH($C89,'Základní list'!$A:$A,0),1))</f>
        <v>2710</v>
      </c>
      <c r="F89" s="44">
        <f>INDEX('1. závod'!$A:$BX,$D89+5,INDEX('Základní list'!$B:$B,MATCH($C89,'Základní list'!$A:$A,0),1)+1)</f>
        <v>6</v>
      </c>
      <c r="G89" s="47" t="str">
        <f>INDEX('1. závod'!$A:$BX,$D89+5,INDEX('Základní list'!$B:$B,MATCH($C89,'Základní list'!$A:$A,0),1)-2)</f>
        <v>Oudrán Stanislav</v>
      </c>
      <c r="H89" s="54" t="str">
        <f>INDEX('1. závod'!$A:$BX,$D89+5,INDEX('Základní list'!$B:$B,MATCH($C89,'Základní list'!$A:$A,0),1)-1)</f>
        <v>MO ČRS Pha 4 - Nusle</v>
      </c>
      <c r="I89" s="41" t="s">
        <v>92</v>
      </c>
      <c r="J89" s="41">
        <v>5</v>
      </c>
      <c r="K89" s="44">
        <f>INDEX('2. závod'!$A:$BX,$J89+5,INDEX('Základní list'!$B:$B,MATCH($I89,'Základní list'!$A:$A,0),1))</f>
        <v>460</v>
      </c>
      <c r="L89" s="44">
        <f>INDEX('2. závod'!$A:$BX,$J89+5,INDEX('Základní list'!$B:$B,MATCH($I89,'Základní list'!$A:$A,0),1)+1)</f>
        <v>8</v>
      </c>
      <c r="M89" s="47" t="str">
        <f>INDEX('2. závod'!$A:$BX,$J89+5,INDEX('Základní list'!$B:$B,MATCH($I89,'Základní list'!$A:$A,0),1)-2)</f>
        <v>Flament Pierre</v>
      </c>
      <c r="N89" s="55" t="str">
        <f>INDEX('2. závod'!$A:$BX,$J89+5,INDEX('Základní list'!$B:$B,MATCH($I89,'Základní list'!$A:$A,0),1)-1)</f>
        <v>Praha 5 - Velká Chuchle</v>
      </c>
    </row>
    <row r="90" spans="2:14" ht="31.5" customHeight="1">
      <c r="B90" s="43">
        <v>58</v>
      </c>
      <c r="C90" s="41" t="s">
        <v>92</v>
      </c>
      <c r="D90" s="41">
        <v>6</v>
      </c>
      <c r="E90" s="44">
        <f>INDEX('1. závod'!$A:$BX,$D90+5,INDEX('Základní list'!$B:$B,MATCH($C90,'Základní list'!$A:$A,0),1))</f>
        <v>1480</v>
      </c>
      <c r="F90" s="44">
        <f>INDEX('1. závod'!$A:$BX,$D90+5,INDEX('Základní list'!$B:$B,MATCH($C90,'Základní list'!$A:$A,0),1)+1)</f>
        <v>9</v>
      </c>
      <c r="G90" s="47" t="str">
        <f>INDEX('1. závod'!$A:$BX,$D90+5,INDEX('Základní list'!$B:$B,MATCH($C90,'Základní list'!$A:$A,0),1)-2)</f>
        <v>Molek Petr</v>
      </c>
      <c r="H90" s="54" t="str">
        <f>INDEX('1. závod'!$A:$BX,$D90+5,INDEX('Základní list'!$B:$B,MATCH($C90,'Základní list'!$A:$A,0),1)-1)</f>
        <v>MO ČRS Plzeň</v>
      </c>
      <c r="I90" s="41" t="s">
        <v>92</v>
      </c>
      <c r="J90" s="41">
        <v>6</v>
      </c>
      <c r="K90" s="44">
        <f>INDEX('2. závod'!$A:$BX,$J90+5,INDEX('Základní list'!$B:$B,MATCH($I90,'Základní list'!$A:$A,0),1))</f>
        <v>120</v>
      </c>
      <c r="L90" s="44">
        <f>INDEX('2. závod'!$A:$BX,$J90+5,INDEX('Základní list'!$B:$B,MATCH($I90,'Základní list'!$A:$A,0),1)+1)</f>
        <v>11</v>
      </c>
      <c r="M90" s="47" t="str">
        <f>INDEX('2. závod'!$A:$BX,$J90+5,INDEX('Základní list'!$B:$B,MATCH($I90,'Základní list'!$A:$A,0),1)-2)</f>
        <v>Mádle Karel</v>
      </c>
      <c r="N90" s="55" t="str">
        <f>INDEX('2. závod'!$A:$BX,$J90+5,INDEX('Základní list'!$B:$B,MATCH($I90,'Základní list'!$A:$A,0),1)-1)</f>
        <v>MO ČRS Třebechovice p/O</v>
      </c>
    </row>
    <row r="91" spans="2:14" ht="31.5" customHeight="1">
      <c r="B91" s="43">
        <v>59</v>
      </c>
      <c r="C91" s="41" t="s">
        <v>92</v>
      </c>
      <c r="D91" s="41">
        <v>7</v>
      </c>
      <c r="E91" s="44">
        <f>INDEX('1. závod'!$A:$BX,$D91+5,INDEX('Základní list'!$B:$B,MATCH($C91,'Základní list'!$A:$A,0),1))</f>
        <v>7070</v>
      </c>
      <c r="F91" s="44">
        <f>INDEX('1. závod'!$A:$BX,$D91+5,INDEX('Základní list'!$B:$B,MATCH($C91,'Základní list'!$A:$A,0),1)+1)</f>
        <v>3</v>
      </c>
      <c r="G91" s="47" t="str">
        <f>INDEX('1. závod'!$A:$BX,$D91+5,INDEX('Základní list'!$B:$B,MATCH($C91,'Základní list'!$A:$A,0),1)-2)</f>
        <v>Danyi Michal</v>
      </c>
      <c r="H91" s="54" t="str">
        <f>INDEX('1. závod'!$A:$BX,$D91+5,INDEX('Základní list'!$B:$B,MATCH($C91,'Základní list'!$A:$A,0),1)-1)</f>
        <v>MO ČRS Dačice</v>
      </c>
      <c r="I91" s="41" t="s">
        <v>92</v>
      </c>
      <c r="J91" s="41">
        <v>7</v>
      </c>
      <c r="K91" s="44">
        <f>INDEX('2. závod'!$A:$BX,$J91+5,INDEX('Základní list'!$B:$B,MATCH($I91,'Základní list'!$A:$A,0),1))</f>
        <v>380</v>
      </c>
      <c r="L91" s="44">
        <f>INDEX('2. závod'!$A:$BX,$J91+5,INDEX('Základní list'!$B:$B,MATCH($I91,'Základní list'!$A:$A,0),1)+1)</f>
        <v>9</v>
      </c>
      <c r="M91" s="47" t="str">
        <f>INDEX('2. závod'!$A:$BX,$J91+5,INDEX('Základní list'!$B:$B,MATCH($I91,'Základní list'!$A:$A,0),1)-2)</f>
        <v>Havel Jiří</v>
      </c>
      <c r="N91" s="55" t="str">
        <f>INDEX('2. závod'!$A:$BX,$J91+5,INDEX('Základní list'!$B:$B,MATCH($I91,'Základní list'!$A:$A,0),1)-1)</f>
        <v>MO ČRS Plzeň 1</v>
      </c>
    </row>
    <row r="92" spans="2:14" ht="31.5" customHeight="1">
      <c r="B92" s="43">
        <v>60</v>
      </c>
      <c r="C92" s="41" t="s">
        <v>92</v>
      </c>
      <c r="D92" s="41">
        <v>8</v>
      </c>
      <c r="E92" s="44">
        <f>INDEX('1. závod'!$A:$BX,$D92+5,INDEX('Základní list'!$B:$B,MATCH($C92,'Základní list'!$A:$A,0),1))</f>
        <v>1300</v>
      </c>
      <c r="F92" s="44">
        <f>INDEX('1. závod'!$A:$BX,$D92+5,INDEX('Základní list'!$B:$B,MATCH($C92,'Základní list'!$A:$A,0),1)+1)</f>
        <v>11</v>
      </c>
      <c r="G92" s="47" t="str">
        <f>INDEX('1. závod'!$A:$BX,$D92+5,INDEX('Základní list'!$B:$B,MATCH($C92,'Základní list'!$A:$A,0),1)-2)</f>
        <v>Hrazdil Jiří</v>
      </c>
      <c r="H92" s="54" t="str">
        <f>INDEX('1. závod'!$A:$BX,$D92+5,INDEX('Základní list'!$B:$B,MATCH($C92,'Základní list'!$A:$A,0),1)-1)</f>
        <v>MO MRS Brno</v>
      </c>
      <c r="I92" s="41" t="s">
        <v>92</v>
      </c>
      <c r="J92" s="41">
        <v>8</v>
      </c>
      <c r="K92" s="44">
        <f>INDEX('2. závod'!$A:$BX,$J92+5,INDEX('Základní list'!$B:$B,MATCH($I92,'Základní list'!$A:$A,0),1))</f>
        <v>1240</v>
      </c>
      <c r="L92" s="44">
        <f>INDEX('2. závod'!$A:$BX,$J92+5,INDEX('Základní list'!$B:$B,MATCH($I92,'Základní list'!$A:$A,0),1)+1)</f>
        <v>5</v>
      </c>
      <c r="M92" s="47" t="str">
        <f>INDEX('2. závod'!$A:$BX,$J92+5,INDEX('Základní list'!$B:$B,MATCH($I92,'Základní list'!$A:$A,0),1)-2)</f>
        <v>Maštera Vojtěch</v>
      </c>
      <c r="N92" s="55" t="str">
        <f>INDEX('2. závod'!$A:$BX,$J92+5,INDEX('Základní list'!$B:$B,MATCH($I92,'Základní list'!$A:$A,0),1)-1)</f>
        <v>AWAS DRENNAN</v>
      </c>
    </row>
    <row r="93" spans="2:14" ht="31.5" customHeight="1">
      <c r="B93" s="43">
        <v>61</v>
      </c>
      <c r="C93" s="41" t="s">
        <v>92</v>
      </c>
      <c r="D93" s="41">
        <v>9</v>
      </c>
      <c r="E93" s="44">
        <f>INDEX('1. závod'!$A:$BX,$D93+5,INDEX('Základní list'!$B:$B,MATCH($C93,'Základní list'!$A:$A,0),1))</f>
        <v>1440</v>
      </c>
      <c r="F93" s="44">
        <f>INDEX('1. závod'!$A:$BX,$D93+5,INDEX('Základní list'!$B:$B,MATCH($C93,'Základní list'!$A:$A,0),1)+1)</f>
        <v>10</v>
      </c>
      <c r="G93" s="47" t="str">
        <f>INDEX('1. závod'!$A:$BX,$D93+5,INDEX('Základní list'!$B:$B,MATCH($C93,'Základní list'!$A:$A,0),1)-2)</f>
        <v>Koukal Martin st.</v>
      </c>
      <c r="H93" s="54" t="str">
        <f>INDEX('1. závod'!$A:$BX,$D93+5,INDEX('Základní list'!$B:$B,MATCH($C93,'Základní list'!$A:$A,0),1)-1)</f>
        <v>MO ČRS Loštice</v>
      </c>
      <c r="I93" s="41" t="s">
        <v>92</v>
      </c>
      <c r="J93" s="41">
        <v>9</v>
      </c>
      <c r="K93" s="44">
        <f>INDEX('2. závod'!$A:$BX,$J93+5,INDEX('Základní list'!$B:$B,MATCH($I93,'Základní list'!$A:$A,0),1))</f>
        <v>2620</v>
      </c>
      <c r="L93" s="44">
        <f>INDEX('2. závod'!$A:$BX,$J93+5,INDEX('Základní list'!$B:$B,MATCH($I93,'Základní list'!$A:$A,0),1)+1)</f>
        <v>3</v>
      </c>
      <c r="M93" s="47" t="str">
        <f>INDEX('2. závod'!$A:$BX,$J93+5,INDEX('Základní list'!$B:$B,MATCH($I93,'Základní list'!$A:$A,0),1)-2)</f>
        <v>Purkrábková Hana</v>
      </c>
      <c r="N93" s="55" t="str">
        <f>INDEX('2. závod'!$A:$BX,$J93+5,INDEX('Základní list'!$B:$B,MATCH($I93,'Základní list'!$A:$A,0),1)-1)</f>
        <v>MO ČRS Plaňany Colmic</v>
      </c>
    </row>
    <row r="94" spans="2:14" ht="31.5" customHeight="1">
      <c r="B94" s="43">
        <v>62</v>
      </c>
      <c r="C94" s="41" t="s">
        <v>92</v>
      </c>
      <c r="D94" s="41">
        <v>10</v>
      </c>
      <c r="E94" s="44">
        <f>INDEX('1. závod'!$A:$BX,$D94+5,INDEX('Základní list'!$B:$B,MATCH($C94,'Základní list'!$A:$A,0),1))</f>
        <v>4760</v>
      </c>
      <c r="F94" s="44">
        <f>INDEX('1. závod'!$A:$BX,$D94+5,INDEX('Základní list'!$B:$B,MATCH($C94,'Základní list'!$A:$A,0),1)+1)</f>
        <v>5</v>
      </c>
      <c r="G94" s="47" t="str">
        <f>INDEX('1. závod'!$A:$BX,$D94+5,INDEX('Základní list'!$B:$B,MATCH($C94,'Základní list'!$A:$A,0),1)-2)</f>
        <v>Štiková Jana</v>
      </c>
      <c r="H94" s="54" t="str">
        <f>INDEX('1. závod'!$A:$BX,$D94+5,INDEX('Základní list'!$B:$B,MATCH($C94,'Základní list'!$A:$A,0),1)-1)</f>
        <v>MO ČRS Pha 4 - Nusle</v>
      </c>
      <c r="I94" s="41" t="s">
        <v>92</v>
      </c>
      <c r="J94" s="41">
        <v>10</v>
      </c>
      <c r="K94" s="44">
        <f>INDEX('2. závod'!$A:$BX,$J94+5,INDEX('Základní list'!$B:$B,MATCH($I94,'Základní list'!$A:$A,0),1))</f>
        <v>3500</v>
      </c>
      <c r="L94" s="44">
        <f>INDEX('2. závod'!$A:$BX,$J94+5,INDEX('Základní list'!$B:$B,MATCH($I94,'Základní list'!$A:$A,0),1)+1)</f>
        <v>2</v>
      </c>
      <c r="M94" s="47" t="str">
        <f>INDEX('2. závod'!$A:$BX,$J94+5,INDEX('Základní list'!$B:$B,MATCH($I94,'Základní list'!$A:$A,0),1)-2)</f>
        <v>Foret Roman</v>
      </c>
      <c r="N94" s="55" t="str">
        <f>INDEX('2. závod'!$A:$BX,$J94+5,INDEX('Základní list'!$B:$B,MATCH($I94,'Základní list'!$A:$A,0),1)-1)</f>
        <v>RSK Crazy Boys</v>
      </c>
    </row>
    <row r="95" spans="2:14" ht="31.5" customHeight="1">
      <c r="B95" s="43">
        <v>63</v>
      </c>
      <c r="C95" s="41" t="s">
        <v>92</v>
      </c>
      <c r="D95" s="41">
        <v>11</v>
      </c>
      <c r="E95" s="44">
        <f>INDEX('1. závod'!$A:$BX,$D95+5,INDEX('Základní list'!$B:$B,MATCH($C95,'Základní list'!$A:$A,0),1))</f>
        <v>16820</v>
      </c>
      <c r="F95" s="44">
        <f>INDEX('1. závod'!$A:$BX,$D95+5,INDEX('Základní list'!$B:$B,MATCH($C95,'Základní list'!$A:$A,0),1)+1)</f>
        <v>1</v>
      </c>
      <c r="G95" s="47" t="str">
        <f>INDEX('1. závod'!$A:$BX,$D95+5,INDEX('Základní list'!$B:$B,MATCH($C95,'Základní list'!$A:$A,0),1)-2)</f>
        <v>Foret Roman</v>
      </c>
      <c r="H95" s="54" t="str">
        <f>INDEX('1. závod'!$A:$BX,$D95+5,INDEX('Základní list'!$B:$B,MATCH($C95,'Základní list'!$A:$A,0),1)-1)</f>
        <v>RSK Crazy Boys</v>
      </c>
      <c r="I95" s="41" t="s">
        <v>92</v>
      </c>
      <c r="J95" s="41">
        <v>11</v>
      </c>
      <c r="K95" s="44">
        <f>INDEX('2. závod'!$A:$BX,$J95+5,INDEX('Základní list'!$B:$B,MATCH($I95,'Základní list'!$A:$A,0),1))</f>
        <v>5040</v>
      </c>
      <c r="L95" s="44">
        <f>INDEX('2. závod'!$A:$BX,$J95+5,INDEX('Základní list'!$B:$B,MATCH($I95,'Základní list'!$A:$A,0),1)+1)</f>
        <v>1</v>
      </c>
      <c r="M95" s="47" t="str">
        <f>INDEX('2. závod'!$A:$BX,$J95+5,INDEX('Základní list'!$B:$B,MATCH($I95,'Základní list'!$A:$A,0),1)-2)</f>
        <v>Vavřín Václav</v>
      </c>
      <c r="N95" s="55" t="str">
        <f>INDEX('2. závod'!$A:$BX,$J95+5,INDEX('Základní list'!$B:$B,MATCH($I95,'Základní list'!$A:$A,0),1)-1)</f>
        <v>RSK Pardubice Colmic</v>
      </c>
    </row>
    <row r="96" spans="2:14" ht="31.5" customHeight="1">
      <c r="B96" s="43">
        <v>64</v>
      </c>
      <c r="C96" s="41" t="s">
        <v>92</v>
      </c>
      <c r="D96" s="41">
        <v>12</v>
      </c>
      <c r="E96" s="44">
        <f>INDEX('1. závod'!$A:$BX,$D96+5,INDEX('Základní list'!$B:$B,MATCH($C96,'Základní list'!$A:$A,0),1))</f>
        <v>9040</v>
      </c>
      <c r="F96" s="44">
        <f>INDEX('1. závod'!$A:$BX,$D96+5,INDEX('Základní list'!$B:$B,MATCH($C96,'Základní list'!$A:$A,0),1)+1)</f>
        <v>2</v>
      </c>
      <c r="G96" s="47" t="str">
        <f>INDEX('1. závod'!$A:$BX,$D96+5,INDEX('Základní list'!$B:$B,MATCH($C96,'Základní list'!$A:$A,0),1)-2)</f>
        <v>Heřmánek Tomáš</v>
      </c>
      <c r="H96" s="54" t="str">
        <f>INDEX('1. závod'!$A:$BX,$D96+5,INDEX('Základní list'!$B:$B,MATCH($C96,'Základní list'!$A:$A,0),1)-1)</f>
        <v>MO ČRS J.Hradec</v>
      </c>
      <c r="I96" s="41" t="s">
        <v>92</v>
      </c>
      <c r="J96" s="41">
        <v>12</v>
      </c>
      <c r="K96" s="44">
        <f>INDEX('2. závod'!$A:$BX,$J96+5,INDEX('Základní list'!$B:$B,MATCH($I96,'Základní list'!$A:$A,0),1))</f>
        <v>0</v>
      </c>
      <c r="L96" s="44">
        <f>INDEX('2. závod'!$A:$BX,$J96+5,INDEX('Základní list'!$B:$B,MATCH($I96,'Základní list'!$A:$A,0),1)+1)</f>
      </c>
      <c r="M96" s="47">
        <f>INDEX('2. závod'!$A:$BX,$J96+5,INDEX('Základní list'!$B:$B,MATCH($I96,'Základní list'!$A:$A,0),1)-2)</f>
      </c>
      <c r="N96" s="55">
        <f>INDEX('2. závod'!$A:$BX,$J96+5,INDEX('Základní list'!$B:$B,MATCH($I96,'Základní list'!$A:$A,0),1)-1)</f>
      </c>
    </row>
    <row r="97" spans="2:14" ht="31.5" customHeight="1">
      <c r="B97" s="43">
        <v>65</v>
      </c>
      <c r="C97" s="41" t="s">
        <v>92</v>
      </c>
      <c r="D97" s="41">
        <v>13</v>
      </c>
      <c r="E97" s="44">
        <f>INDEX('1. závod'!$A:$BX,$D97+5,INDEX('Základní list'!$B:$B,MATCH($C97,'Základní list'!$A:$A,0),1))</f>
        <v>0</v>
      </c>
      <c r="F97" s="44">
        <f>INDEX('1. závod'!$A:$BX,$D97+5,INDEX('Základní list'!$B:$B,MATCH($C97,'Základní list'!$A:$A,0),1)+1)</f>
      </c>
      <c r="G97" s="47">
        <f>INDEX('1. závod'!$A:$BX,$D97+5,INDEX('Základní list'!$B:$B,MATCH($C97,'Základní list'!$A:$A,0),1)-2)</f>
      </c>
      <c r="H97" s="54">
        <f>INDEX('1. závod'!$A:$BX,$D97+5,INDEX('Základní list'!$B:$B,MATCH($C97,'Základní list'!$A:$A,0),1)-1)</f>
      </c>
      <c r="I97" s="41" t="s">
        <v>92</v>
      </c>
      <c r="J97" s="41">
        <v>13</v>
      </c>
      <c r="K97" s="44">
        <f>INDEX('2. závod'!$A:$BX,$J97+5,INDEX('Základní list'!$B:$B,MATCH($I97,'Základní list'!$A:$A,0),1))</f>
        <v>0</v>
      </c>
      <c r="L97" s="44">
        <f>INDEX('2. závod'!$A:$BX,$J97+5,INDEX('Základní list'!$B:$B,MATCH($I97,'Základní list'!$A:$A,0),1)+1)</f>
      </c>
      <c r="M97" s="47">
        <f>INDEX('2. závod'!$A:$BX,$J97+5,INDEX('Základní list'!$B:$B,MATCH($I97,'Základní list'!$A:$A,0),1)-2)</f>
      </c>
      <c r="N97" s="55">
        <f>INDEX('2. závod'!$A:$BX,$J97+5,INDEX('Základní list'!$B:$B,MATCH($I97,'Základní list'!$A:$A,0),1)-1)</f>
      </c>
    </row>
    <row r="98" spans="2:14" ht="31.5" customHeight="1">
      <c r="B98" s="43">
        <v>62</v>
      </c>
      <c r="C98" s="41" t="s">
        <v>92</v>
      </c>
      <c r="D98" s="41">
        <v>14</v>
      </c>
      <c r="E98" s="44">
        <f>INDEX('1. závod'!$A:$BX,$D98+5,INDEX('Základní list'!$B:$B,MATCH($C98,'Základní list'!$A:$A,0),1))</f>
        <v>0</v>
      </c>
      <c r="F98" s="44">
        <f>INDEX('1. závod'!$A:$BX,$D98+5,INDEX('Základní list'!$B:$B,MATCH($C98,'Základní list'!$A:$A,0),1)+1)</f>
      </c>
      <c r="G98" s="47">
        <f>INDEX('1. závod'!$A:$BX,$D98+5,INDEX('Základní list'!$B:$B,MATCH($C98,'Základní list'!$A:$A,0),1)-2)</f>
      </c>
      <c r="H98" s="54">
        <f>INDEX('1. závod'!$A:$BX,$D98+5,INDEX('Základní list'!$B:$B,MATCH($C98,'Základní list'!$A:$A,0),1)-1)</f>
      </c>
      <c r="I98" s="41" t="s">
        <v>92</v>
      </c>
      <c r="J98" s="41">
        <v>14</v>
      </c>
      <c r="K98" s="44">
        <f>INDEX('2. závod'!$A:$BX,$J98+5,INDEX('Základní list'!$B:$B,MATCH($I98,'Základní list'!$A:$A,0),1))</f>
        <v>0</v>
      </c>
      <c r="L98" s="44">
        <f>INDEX('2. závod'!$A:$BX,$J98+5,INDEX('Základní list'!$B:$B,MATCH($I98,'Základní list'!$A:$A,0),1)+1)</f>
      </c>
      <c r="M98" s="47">
        <f>INDEX('2. závod'!$A:$BX,$J98+5,INDEX('Základní list'!$B:$B,MATCH($I98,'Základní list'!$A:$A,0),1)-2)</f>
      </c>
      <c r="N98" s="55">
        <f>INDEX('2. závod'!$A:$BX,$J98+5,INDEX('Základní list'!$B:$B,MATCH($I98,'Základní list'!$A:$A,0),1)-1)</f>
      </c>
    </row>
    <row r="99" spans="2:14" ht="31.5" customHeight="1">
      <c r="B99" s="43">
        <v>63</v>
      </c>
      <c r="C99" s="41" t="s">
        <v>92</v>
      </c>
      <c r="D99" s="41">
        <v>15</v>
      </c>
      <c r="E99" s="44">
        <f>INDEX('1. závod'!$A:$BX,$D99+5,INDEX('Základní list'!$B:$B,MATCH($C99,'Základní list'!$A:$A,0),1))</f>
        <v>0</v>
      </c>
      <c r="F99" s="44">
        <f>INDEX('1. závod'!$A:$BX,$D99+5,INDEX('Základní list'!$B:$B,MATCH($C99,'Základní list'!$A:$A,0),1)+1)</f>
      </c>
      <c r="G99" s="47">
        <f>INDEX('1. závod'!$A:$BX,$D99+5,INDEX('Základní list'!$B:$B,MATCH($C99,'Základní list'!$A:$A,0),1)-2)</f>
      </c>
      <c r="H99" s="54">
        <f>INDEX('1. závod'!$A:$BX,$D99+5,INDEX('Základní list'!$B:$B,MATCH($C99,'Základní list'!$A:$A,0),1)-1)</f>
      </c>
      <c r="I99" s="41" t="s">
        <v>92</v>
      </c>
      <c r="J99" s="41">
        <v>15</v>
      </c>
      <c r="K99" s="44">
        <f>INDEX('2. závod'!$A:$BX,$J99+5,INDEX('Základní list'!$B:$B,MATCH($I99,'Základní list'!$A:$A,0),1))</f>
        <v>0</v>
      </c>
      <c r="L99" s="44">
        <f>INDEX('2. závod'!$A:$BX,$J99+5,INDEX('Základní list'!$B:$B,MATCH($I99,'Základní list'!$A:$A,0),1)+1)</f>
      </c>
      <c r="M99" s="47">
        <f>INDEX('2. závod'!$A:$BX,$J99+5,INDEX('Základní list'!$B:$B,MATCH($I99,'Základní list'!$A:$A,0),1)-2)</f>
      </c>
      <c r="N99" s="55">
        <f>INDEX('2. závod'!$A:$BX,$J99+5,INDEX('Základní list'!$B:$B,MATCH($I99,'Základní list'!$A:$A,0),1)-1)</f>
      </c>
    </row>
    <row r="100" spans="2:14" ht="31.5" customHeight="1">
      <c r="B100" s="43">
        <v>64</v>
      </c>
      <c r="C100" s="41" t="s">
        <v>92</v>
      </c>
      <c r="D100" s="41">
        <v>16</v>
      </c>
      <c r="E100" s="44">
        <f>INDEX('1. závod'!$A:$BX,$D100+5,INDEX('Základní list'!$B:$B,MATCH($C100,'Základní list'!$A:$A,0),1))</f>
        <v>0</v>
      </c>
      <c r="F100" s="44">
        <f>INDEX('1. závod'!$A:$BX,$D100+5,INDEX('Základní list'!$B:$B,MATCH($C100,'Základní list'!$A:$A,0),1)+1)</f>
      </c>
      <c r="G100" s="47">
        <f>INDEX('1. závod'!$A:$BX,$D100+5,INDEX('Základní list'!$B:$B,MATCH($C100,'Základní list'!$A:$A,0),1)-2)</f>
      </c>
      <c r="H100" s="54">
        <f>INDEX('1. závod'!$A:$BX,$D100+5,INDEX('Základní list'!$B:$B,MATCH($C100,'Základní list'!$A:$A,0),1)-1)</f>
      </c>
      <c r="I100" s="41" t="s">
        <v>92</v>
      </c>
      <c r="J100" s="41">
        <v>16</v>
      </c>
      <c r="K100" s="44">
        <f>INDEX('2. závod'!$A:$BX,$J100+5,INDEX('Základní list'!$B:$B,MATCH($I100,'Základní list'!$A:$A,0),1))</f>
        <v>0</v>
      </c>
      <c r="L100" s="44">
        <f>INDEX('2. závod'!$A:$BX,$J100+5,INDEX('Základní list'!$B:$B,MATCH($I100,'Základní list'!$A:$A,0),1)+1)</f>
      </c>
      <c r="M100" s="47">
        <f>INDEX('2. závod'!$A:$BX,$J100+5,INDEX('Základní list'!$B:$B,MATCH($I100,'Základní list'!$A:$A,0),1)-2)</f>
      </c>
      <c r="N100" s="55">
        <f>INDEX('2. závod'!$A:$BX,$J100+5,INDEX('Základní list'!$B:$B,MATCH($I100,'Základní list'!$A:$A,0),1)-1)</f>
      </c>
    </row>
    <row r="101" spans="2:14" ht="31.5" customHeight="1">
      <c r="B101" s="43">
        <v>65</v>
      </c>
      <c r="C101" s="41" t="s">
        <v>92</v>
      </c>
      <c r="D101" s="41">
        <v>17</v>
      </c>
      <c r="E101" s="44">
        <f>INDEX('1. závod'!$A:$BX,$D101+5,INDEX('Základní list'!$B:$B,MATCH($C101,'Základní list'!$A:$A,0),1))</f>
        <v>0</v>
      </c>
      <c r="F101" s="44">
        <f>INDEX('1. závod'!$A:$BX,$D101+5,INDEX('Základní list'!$B:$B,MATCH($C101,'Základní list'!$A:$A,0),1)+1)</f>
      </c>
      <c r="G101" s="47">
        <f>INDEX('1. závod'!$A:$BX,$D101+5,INDEX('Základní list'!$B:$B,MATCH($C101,'Základní list'!$A:$A,0),1)-2)</f>
      </c>
      <c r="H101" s="54">
        <f>INDEX('1. závod'!$A:$BX,$D101+5,INDEX('Základní list'!$B:$B,MATCH($C101,'Základní list'!$A:$A,0),1)-1)</f>
      </c>
      <c r="I101" s="41" t="s">
        <v>92</v>
      </c>
      <c r="J101" s="41">
        <v>17</v>
      </c>
      <c r="K101" s="44">
        <f>INDEX('2. závod'!$A:$BX,$J101+5,INDEX('Základní list'!$B:$B,MATCH($I101,'Základní list'!$A:$A,0),1))</f>
        <v>0</v>
      </c>
      <c r="L101" s="44">
        <f>INDEX('2. závod'!$A:$BX,$J101+5,INDEX('Základní list'!$B:$B,MATCH($I101,'Základní list'!$A:$A,0),1)+1)</f>
      </c>
      <c r="M101" s="47">
        <f>INDEX('2. závod'!$A:$BX,$J101+5,INDEX('Základní list'!$B:$B,MATCH($I101,'Základní list'!$A:$A,0),1)-2)</f>
      </c>
      <c r="N101" s="55">
        <f>INDEX('2. závod'!$A:$BX,$J101+5,INDEX('Základní list'!$B:$B,MATCH($I101,'Základní list'!$A:$A,0),1)-1)</f>
      </c>
    </row>
    <row r="102" spans="2:14" ht="31.5" customHeight="1">
      <c r="B102" s="43">
        <v>63</v>
      </c>
      <c r="C102" s="41" t="s">
        <v>92</v>
      </c>
      <c r="D102" s="41">
        <v>18</v>
      </c>
      <c r="E102" s="44">
        <f>INDEX('1. závod'!$A:$BX,$D102+5,INDEX('Základní list'!$B:$B,MATCH($C102,'Základní list'!$A:$A,0),1))</f>
        <v>0</v>
      </c>
      <c r="F102" s="44">
        <f>INDEX('1. závod'!$A:$BX,$D102+5,INDEX('Základní list'!$B:$B,MATCH($C102,'Základní list'!$A:$A,0),1)+1)</f>
      </c>
      <c r="G102" s="47">
        <f>INDEX('1. závod'!$A:$BX,$D102+5,INDEX('Základní list'!$B:$B,MATCH($C102,'Základní list'!$A:$A,0),1)-2)</f>
      </c>
      <c r="H102" s="54">
        <f>INDEX('1. závod'!$A:$BX,$D102+5,INDEX('Základní list'!$B:$B,MATCH($C102,'Základní list'!$A:$A,0),1)-1)</f>
      </c>
      <c r="I102" s="41" t="s">
        <v>92</v>
      </c>
      <c r="J102" s="41">
        <v>18</v>
      </c>
      <c r="K102" s="44">
        <f>INDEX('2. závod'!$A:$BX,$J102+5,INDEX('Základní list'!$B:$B,MATCH($I102,'Základní list'!$A:$A,0),1))</f>
        <v>0</v>
      </c>
      <c r="L102" s="44">
        <f>INDEX('2. závod'!$A:$BX,$J102+5,INDEX('Základní list'!$B:$B,MATCH($I102,'Základní list'!$A:$A,0),1)+1)</f>
      </c>
      <c r="M102" s="47">
        <f>INDEX('2. závod'!$A:$BX,$J102+5,INDEX('Základní list'!$B:$B,MATCH($I102,'Základní list'!$A:$A,0),1)-2)</f>
      </c>
      <c r="N102" s="55">
        <f>INDEX('2. závod'!$A:$BX,$J102+5,INDEX('Základní list'!$B:$B,MATCH($I102,'Základní list'!$A:$A,0),1)-1)</f>
      </c>
    </row>
    <row r="103" spans="2:14" ht="31.5" customHeight="1">
      <c r="B103" s="43">
        <v>64</v>
      </c>
      <c r="C103" s="41" t="s">
        <v>92</v>
      </c>
      <c r="D103" s="41">
        <v>19</v>
      </c>
      <c r="E103" s="44">
        <f>INDEX('1. závod'!$A:$BX,$D103+5,INDEX('Základní list'!$B:$B,MATCH($C103,'Základní list'!$A:$A,0),1))</f>
        <v>0</v>
      </c>
      <c r="F103" s="44">
        <f>INDEX('1. závod'!$A:$BX,$D103+5,INDEX('Základní list'!$B:$B,MATCH($C103,'Základní list'!$A:$A,0),1)+1)</f>
      </c>
      <c r="G103" s="47">
        <f>INDEX('1. závod'!$A:$BX,$D103+5,INDEX('Základní list'!$B:$B,MATCH($C103,'Základní list'!$A:$A,0),1)-2)</f>
      </c>
      <c r="H103" s="54">
        <f>INDEX('1. závod'!$A:$BX,$D103+5,INDEX('Základní list'!$B:$B,MATCH($C103,'Základní list'!$A:$A,0),1)-1)</f>
      </c>
      <c r="I103" s="41" t="s">
        <v>92</v>
      </c>
      <c r="J103" s="41">
        <v>19</v>
      </c>
      <c r="K103" s="44">
        <f>INDEX('2. závod'!$A:$BX,$J103+5,INDEX('Základní list'!$B:$B,MATCH($I103,'Základní list'!$A:$A,0),1))</f>
        <v>0</v>
      </c>
      <c r="L103" s="44">
        <f>INDEX('2. závod'!$A:$BX,$J103+5,INDEX('Základní list'!$B:$B,MATCH($I103,'Základní list'!$A:$A,0),1)+1)</f>
      </c>
      <c r="M103" s="47">
        <f>INDEX('2. závod'!$A:$BX,$J103+5,INDEX('Základní list'!$B:$B,MATCH($I103,'Základní list'!$A:$A,0),1)-2)</f>
      </c>
      <c r="N103" s="55">
        <f>INDEX('2. závod'!$A:$BX,$J103+5,INDEX('Základní list'!$B:$B,MATCH($I103,'Základní list'!$A:$A,0),1)-1)</f>
      </c>
    </row>
    <row r="104" spans="2:14" ht="31.5" customHeight="1">
      <c r="B104" s="43">
        <v>65</v>
      </c>
      <c r="C104" s="41" t="s">
        <v>92</v>
      </c>
      <c r="D104" s="41">
        <v>20</v>
      </c>
      <c r="E104" s="44">
        <f>INDEX('1. závod'!$A:$BX,$D104+5,INDEX('Základní list'!$B:$B,MATCH($C104,'Základní list'!$A:$A,0),1))</f>
        <v>0</v>
      </c>
      <c r="F104" s="44">
        <f>INDEX('1. závod'!$A:$BX,$D104+5,INDEX('Základní list'!$B:$B,MATCH($C104,'Základní list'!$A:$A,0),1)+1)</f>
      </c>
      <c r="G104" s="47">
        <f>INDEX('1. závod'!$A:$BX,$D104+5,INDEX('Základní list'!$B:$B,MATCH($C104,'Základní list'!$A:$A,0),1)-2)</f>
      </c>
      <c r="H104" s="54">
        <f>INDEX('1. závod'!$A:$BX,$D104+5,INDEX('Základní list'!$B:$B,MATCH($C104,'Základní list'!$A:$A,0),1)-1)</f>
      </c>
      <c r="I104" s="41" t="s">
        <v>92</v>
      </c>
      <c r="J104" s="41">
        <v>20</v>
      </c>
      <c r="K104" s="44">
        <f>INDEX('2. závod'!$A:$BX,$J104+5,INDEX('Základní list'!$B:$B,MATCH($I104,'Základní list'!$A:$A,0),1))</f>
        <v>0</v>
      </c>
      <c r="L104" s="44">
        <f>INDEX('2. závod'!$A:$BX,$J104+5,INDEX('Základní list'!$B:$B,MATCH($I104,'Základní list'!$A:$A,0),1)+1)</f>
      </c>
      <c r="M104" s="47">
        <f>INDEX('2. závod'!$A:$BX,$J104+5,INDEX('Základní list'!$B:$B,MATCH($I104,'Základní list'!$A:$A,0),1)-2)</f>
      </c>
      <c r="N104" s="55">
        <f>INDEX('2. závod'!$A:$BX,$J104+5,INDEX('Základní list'!$B:$B,MATCH($I104,'Základní list'!$A:$A,0),1)-1)</f>
      </c>
    </row>
    <row r="105" ht="31.5" customHeight="1"/>
    <row r="106" ht="31.5" customHeight="1"/>
    <row r="107" ht="31.5" customHeight="1"/>
    <row r="108" ht="31.5" customHeight="1"/>
    <row r="109" ht="31.5" customHeight="1"/>
    <row r="110" ht="31.5" customHeight="1"/>
  </sheetData>
  <sheetProtection/>
  <autoFilter ref="C4:N63"/>
  <mergeCells count="5">
    <mergeCell ref="B3:B4"/>
    <mergeCell ref="C3:H3"/>
    <mergeCell ref="I3:N3"/>
    <mergeCell ref="B1:AI1"/>
    <mergeCell ref="B2:AI2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horizontalDpi="600" verticalDpi="600" orientation="portrait" paperSize="9" scale="25" r:id="rId2"/>
  <headerFooter alignWithMargins="0">
    <oddHeader>&amp;C&amp;"Arial CE,Tučné"&amp;16&amp;A</oddHeader>
    <oddFooter>&amp;CStránka &amp;P z &amp;N&amp;R&amp;F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HFÚ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K a c p e r</cp:lastModifiedBy>
  <cp:lastPrinted>2017-04-23T05:48:33Z</cp:lastPrinted>
  <dcterms:created xsi:type="dcterms:W3CDTF">2001-02-19T07:45:56Z</dcterms:created>
  <dcterms:modified xsi:type="dcterms:W3CDTF">2017-04-30T09:52:54Z</dcterms:modified>
  <cp:category/>
  <cp:version/>
  <cp:contentType/>
  <cp:contentStatus/>
</cp:coreProperties>
</file>